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чать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1">'Лист6'!$A$1:$L$30</definedName>
    <definedName name="_xlnm.Print_Area" localSheetId="2">'Лист7'!$A$1:$V$31</definedName>
    <definedName name="_xlnm.Print_Area" localSheetId="0">'печать'!$A$1:$P$500</definedName>
    <definedName name="_GoBack2" localSheetId="0">'печать'!$P$415</definedName>
  </definedNames>
  <calcPr fullCalcOnLoad="1"/>
</workbook>
</file>

<file path=xl/sharedStrings.xml><?xml version="1.0" encoding="utf-8"?>
<sst xmlns="http://schemas.openxmlformats.org/spreadsheetml/2006/main" count="895" uniqueCount="209">
  <si>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</si>
  <si>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</si>
  <si>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</si>
  <si>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</si>
  <si>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</si>
  <si>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</si>
  <si>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</si>
  <si>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Цена</t>
  </si>
  <si>
    <t>цена с наценкой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</si>
  <si>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</si>
  <si>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</si>
  <si>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</si>
  <si>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</si>
  <si>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</si>
  <si>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</si>
  <si>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</si>
  <si>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</si>
  <si>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</si>
  <si>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</si>
  <si>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</si>
  <si>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</si>
  <si>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 xml:space="preserve">Завтрак </t>
  </si>
  <si>
    <t>Масло сливочное порционно</t>
  </si>
  <si>
    <t>15</t>
  </si>
  <si>
    <t>Омлет с сыром</t>
  </si>
  <si>
    <t>200</t>
  </si>
  <si>
    <t>ТТК 245</t>
  </si>
  <si>
    <t>Кофейный напиток витаминизированный</t>
  </si>
  <si>
    <t>Батон витаминный с микронутриентами</t>
  </si>
  <si>
    <t>25</t>
  </si>
  <si>
    <t>Всего:</t>
  </si>
  <si>
    <t xml:space="preserve">Обед </t>
  </si>
  <si>
    <t>Суп с вермишелью и картофелем с мясом, зеленью</t>
  </si>
  <si>
    <t>10/250</t>
  </si>
  <si>
    <t xml:space="preserve">Гуляш из говядины </t>
  </si>
  <si>
    <t>100</t>
  </si>
  <si>
    <t>Каша гречневая рассыпчатая</t>
  </si>
  <si>
    <t>180</t>
  </si>
  <si>
    <t>Чай с сахаром</t>
  </si>
  <si>
    <t>Хлеб полезный с микронутриентами/Батон витаминный с микронутриентами</t>
  </si>
  <si>
    <t>25/25</t>
  </si>
  <si>
    <t>Полдник</t>
  </si>
  <si>
    <t>ТТК 27</t>
  </si>
  <si>
    <t xml:space="preserve">Хачапури </t>
  </si>
  <si>
    <t>95</t>
  </si>
  <si>
    <t>700/2004</t>
  </si>
  <si>
    <t xml:space="preserve">Напиток клюквенный </t>
  </si>
  <si>
    <t>Итого:</t>
  </si>
  <si>
    <t>Вторник</t>
  </si>
  <si>
    <t>Завтрак</t>
  </si>
  <si>
    <t>Масло шоколадное</t>
  </si>
  <si>
    <t>10</t>
  </si>
  <si>
    <t>Запеканка из творога со сгущённым молоком</t>
  </si>
  <si>
    <t>200/20</t>
  </si>
  <si>
    <t>Чай с лимоном</t>
  </si>
  <si>
    <t>200/7</t>
  </si>
  <si>
    <t>Обед</t>
  </si>
  <si>
    <t>ТТК 52</t>
  </si>
  <si>
    <t>Борщ "Нижегородский" мясной со сметаной, зеленью</t>
  </si>
  <si>
    <t>260</t>
  </si>
  <si>
    <t>ТТК 274</t>
  </si>
  <si>
    <t>Ёжики "Аппетитные"</t>
  </si>
  <si>
    <t>100/50</t>
  </si>
  <si>
    <t>Пюре картофельное</t>
  </si>
  <si>
    <t>ТТК 472</t>
  </si>
  <si>
    <t>Напиток из облепихи</t>
  </si>
  <si>
    <t>ТТК 376</t>
  </si>
  <si>
    <t>Пирожок печеный сдобный с мясом, луком</t>
  </si>
  <si>
    <t>80</t>
  </si>
  <si>
    <t>Напиток из плодов шиповника</t>
  </si>
  <si>
    <t>Среда</t>
  </si>
  <si>
    <t>Биточки домашние</t>
  </si>
  <si>
    <t>Рожки отварные</t>
  </si>
  <si>
    <t>Помидоры свежие (доп. гарнир)</t>
  </si>
  <si>
    <t>40</t>
  </si>
  <si>
    <t xml:space="preserve">Фрукты свежие </t>
  </si>
  <si>
    <t>150</t>
  </si>
  <si>
    <t>Суп картофельный с горохом, мясом, зеленью</t>
  </si>
  <si>
    <t>ТТК 426</t>
  </si>
  <si>
    <t xml:space="preserve">Рыба запечённая </t>
  </si>
  <si>
    <t>90</t>
  </si>
  <si>
    <t>Рис отварной</t>
  </si>
  <si>
    <t>Компот из яблок</t>
  </si>
  <si>
    <t>ТТК 29</t>
  </si>
  <si>
    <t>Булочка обсыпная с творогом</t>
  </si>
  <si>
    <t>ТТК 206</t>
  </si>
  <si>
    <t>Компот из ягод</t>
  </si>
  <si>
    <t>Четверг</t>
  </si>
  <si>
    <t>ТТК 36</t>
  </si>
  <si>
    <t>Тефтельки мясные с сыром в томатном соусе</t>
  </si>
  <si>
    <t>Какао с молоком</t>
  </si>
  <si>
    <t>Щи из свежей капусты с картофелем, мясом, зеленью</t>
  </si>
  <si>
    <t>ТТК 242</t>
  </si>
  <si>
    <t xml:space="preserve">Филе куриное панированное </t>
  </si>
  <si>
    <t>Напиток овсяный шоколадный, обогащённый кальцием и витамином В₂</t>
  </si>
  <si>
    <t>ТТК 22</t>
  </si>
  <si>
    <t>Плюшка Московская</t>
  </si>
  <si>
    <t>75</t>
  </si>
  <si>
    <t>Пятница</t>
  </si>
  <si>
    <t>ТТК 552</t>
  </si>
  <si>
    <t xml:space="preserve">Индейка с булгуром </t>
  </si>
  <si>
    <t>177/2004</t>
  </si>
  <si>
    <t>Бульон с куриным филе, гренками, зеленью</t>
  </si>
  <si>
    <t>30/15/250</t>
  </si>
  <si>
    <t xml:space="preserve">Жаркое по-домашнему </t>
  </si>
  <si>
    <t>ТТК 224</t>
  </si>
  <si>
    <t>Пицца "Школьная"</t>
  </si>
  <si>
    <t>Суббота</t>
  </si>
  <si>
    <t xml:space="preserve">Напиток из облепихи </t>
  </si>
  <si>
    <t>Суп с клёцками, с мясом, зеленью</t>
  </si>
  <si>
    <t>Рыба тушеная в томате с овощами</t>
  </si>
  <si>
    <t>Картофель отварной</t>
  </si>
  <si>
    <t>Фрукты свежие</t>
  </si>
  <si>
    <t>Напиток овсяный фруктовый "Экзотик"</t>
  </si>
  <si>
    <t>Булочка ванильная</t>
  </si>
  <si>
    <t>Вторая неделя</t>
  </si>
  <si>
    <t>ТТК 473</t>
  </si>
  <si>
    <t xml:space="preserve">Бефстроганов из филе индейки </t>
  </si>
  <si>
    <t>Борщ со свежей капустой и картофелем, мясом,  сметаной,  зеленью</t>
  </si>
  <si>
    <t>10/260</t>
  </si>
  <si>
    <t xml:space="preserve">Плов из говядины </t>
  </si>
  <si>
    <t>Компот из груши</t>
  </si>
  <si>
    <t>ТТК 221</t>
  </si>
  <si>
    <t>Плюшка с маком</t>
  </si>
  <si>
    <t>85</t>
  </si>
  <si>
    <t>Сок фруктовый</t>
  </si>
  <si>
    <t>70</t>
  </si>
  <si>
    <t>Компот из кураги</t>
  </si>
  <si>
    <t>Сыр плавленный порционно</t>
  </si>
  <si>
    <t>17,5</t>
  </si>
  <si>
    <t>ТТК 12</t>
  </si>
  <si>
    <t xml:space="preserve">Жаркое с индейкой </t>
  </si>
  <si>
    <t>Огурцы свежие (доп.гарнир)</t>
  </si>
  <si>
    <t>45</t>
  </si>
  <si>
    <t>ТТК 198</t>
  </si>
  <si>
    <t xml:space="preserve">Котлета рыбная "Оригинальная" </t>
  </si>
  <si>
    <t>ТТК 147</t>
  </si>
  <si>
    <t>Каша молочная "Дружба" жидкая с маслом</t>
  </si>
  <si>
    <t>250/5</t>
  </si>
  <si>
    <t>Рассольник Ленинградский с перловой крупой, мясом, сметаной,  зеленью</t>
  </si>
  <si>
    <t>Макаронник с мясом с маслом</t>
  </si>
  <si>
    <t>200/5</t>
  </si>
  <si>
    <t>101/2004</t>
  </si>
  <si>
    <t>Икра кабачковая (доп.гарнир)</t>
  </si>
  <si>
    <t>60</t>
  </si>
  <si>
    <t>Суп молочный с вермишелью</t>
  </si>
  <si>
    <t>250</t>
  </si>
  <si>
    <t xml:space="preserve">Фрикадельки в соусе </t>
  </si>
  <si>
    <t>Суп картофельный с рисом с рыбными консервами, зеленью</t>
  </si>
  <si>
    <t>275</t>
  </si>
  <si>
    <t>Запеканка картофельная с мясом с маслом</t>
  </si>
  <si>
    <t>ТТК 275</t>
  </si>
  <si>
    <t>Капуста квашеная с маслом растительным, сахаром (доп.гарнир)</t>
  </si>
  <si>
    <t>Третья неделя</t>
  </si>
  <si>
    <t>Сыр порционно</t>
  </si>
  <si>
    <t>ТТК 57</t>
  </si>
  <si>
    <t>Пудинг "Лакомка" со сгущённым молоком</t>
  </si>
  <si>
    <t>ТТК 370</t>
  </si>
  <si>
    <t>Суп сырный с гренками, зеленью</t>
  </si>
  <si>
    <t>250/15</t>
  </si>
  <si>
    <t>Вермишель отварная</t>
  </si>
  <si>
    <t>Омлет натуральный</t>
  </si>
  <si>
    <t>35</t>
  </si>
  <si>
    <t>111/2004</t>
  </si>
  <si>
    <t>Борщ "Сибирский" с мясом, со сметаной, зеленью</t>
  </si>
  <si>
    <t>ТТК 56</t>
  </si>
  <si>
    <t xml:space="preserve">Соте из индейки с овощами </t>
  </si>
  <si>
    <t>Суп с вермишелью и картофелем,  филе куриным , зеленью</t>
  </si>
  <si>
    <t>Плов из говядины</t>
  </si>
  <si>
    <t>ТТК 243</t>
  </si>
  <si>
    <t>Кисель плодово-ягодный витаминизированный</t>
  </si>
  <si>
    <t>157/2004</t>
  </si>
  <si>
    <t>Солянка домашняя со сметаной, зеленью</t>
  </si>
  <si>
    <t>255</t>
  </si>
  <si>
    <t xml:space="preserve">Филе куриное панированное  </t>
  </si>
  <si>
    <t>ТТК 35</t>
  </si>
  <si>
    <t xml:space="preserve">Фрикассе из индейки </t>
  </si>
  <si>
    <t>Напиток клюквенный (горячий напиток)</t>
  </si>
  <si>
    <t>Суп из овощей с мясом, сметаной, зеленью</t>
  </si>
  <si>
    <t>10/255</t>
  </si>
  <si>
    <t xml:space="preserve">Запеканка картофельная с мясом </t>
  </si>
  <si>
    <t>Огурцы свежие (доп. гарнир)</t>
  </si>
  <si>
    <t>Пирожок печеный сдобный с мясом и рисом</t>
  </si>
  <si>
    <t xml:space="preserve">Сок фруктовый </t>
  </si>
  <si>
    <t>ТТК163</t>
  </si>
  <si>
    <t>Филе куриное запечённое с ананасами</t>
  </si>
  <si>
    <t xml:space="preserve">Биточки рыбные </t>
  </si>
  <si>
    <t>Пирожок печёный сдобный с капустой и курицей</t>
  </si>
  <si>
    <t>Четвертая  неделя</t>
  </si>
  <si>
    <t>Каша молочная рисовая жидкая с маслом</t>
  </si>
  <si>
    <t>Йогурт "Растишка"</t>
  </si>
  <si>
    <t>110</t>
  </si>
  <si>
    <t>ТТК 55</t>
  </si>
  <si>
    <t>Рагу из говядины</t>
  </si>
  <si>
    <t>ТТК 51</t>
  </si>
  <si>
    <t>Биточки "Школьные"</t>
  </si>
  <si>
    <t>50</t>
  </si>
  <si>
    <t>Пирожок печёный сдобный с курагой</t>
  </si>
  <si>
    <t>Суп сырный с мясом, гренками, зеленью</t>
  </si>
  <si>
    <t>10/250/15</t>
  </si>
  <si>
    <t>20</t>
  </si>
  <si>
    <t>Пирожок печёный сдобный с мясом луком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</si>
  <si>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</si>
  <si>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</si>
  <si>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</si>
  <si>
    <t>0,08 шт</t>
  </si>
  <si>
    <t>0,04 шт</t>
  </si>
  <si>
    <t>0,076 шт</t>
  </si>
  <si>
    <t>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</si>
</sst>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@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1"/>
      <color indexed="30"/>
      <name val="Times New Roman"/>
      <family val="1"/>
    </font>
    <font>
      <b/>
      <i/>
      <sz val="8"/>
      <color indexed="3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164" fontId="14" fillId="0" borderId="0" xfId="0" applyFont="1" applyFill="1" applyAlignment="1">
      <alignment vertical="center" wrapText="1"/>
    </xf>
    <xf numFmtId="164" fontId="15" fillId="0" borderId="0" xfId="0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167" fontId="14" fillId="0" borderId="0" xfId="0" applyNumberFormat="1" applyFont="1" applyFill="1" applyAlignment="1">
      <alignment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167" fontId="17" fillId="0" borderId="2" xfId="0" applyNumberFormat="1" applyFont="1" applyFill="1" applyBorder="1" applyAlignment="1">
      <alignment horizontal="center" vertical="center" wrapText="1"/>
    </xf>
    <xf numFmtId="168" fontId="18" fillId="0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vertical="center" wrapText="1"/>
    </xf>
    <xf numFmtId="164" fontId="20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vertical="center" wrapText="1"/>
    </xf>
    <xf numFmtId="167" fontId="14" fillId="0" borderId="2" xfId="0" applyNumberFormat="1" applyFont="1" applyFill="1" applyBorder="1" applyAlignment="1">
      <alignment vertical="center" wrapText="1"/>
    </xf>
    <xf numFmtId="164" fontId="23" fillId="0" borderId="2" xfId="0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left" vertical="center" wrapText="1"/>
    </xf>
    <xf numFmtId="168" fontId="24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6" fontId="23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vertical="center" wrapText="1"/>
    </xf>
    <xf numFmtId="164" fontId="23" fillId="0" borderId="2" xfId="0" applyFont="1" applyFill="1" applyBorder="1" applyAlignment="1">
      <alignment vertical="center" wrapText="1"/>
    </xf>
    <xf numFmtId="164" fontId="14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4" fontId="25" fillId="0" borderId="2" xfId="0" applyFont="1" applyFill="1" applyBorder="1" applyAlignment="1">
      <alignment horizontal="left" vertical="center" wrapText="1"/>
    </xf>
    <xf numFmtId="168" fontId="25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vertical="center" wrapText="1"/>
    </xf>
    <xf numFmtId="164" fontId="26" fillId="0" borderId="0" xfId="0" applyFont="1" applyAlignment="1">
      <alignment/>
    </xf>
    <xf numFmtId="164" fontId="24" fillId="0" borderId="2" xfId="0" applyFont="1" applyFill="1" applyBorder="1" applyAlignment="1">
      <alignment horizontal="center" vertical="center" wrapText="1"/>
    </xf>
    <xf numFmtId="167" fontId="24" fillId="0" borderId="2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vertical="center" wrapText="1"/>
    </xf>
    <xf numFmtId="164" fontId="27" fillId="0" borderId="2" xfId="0" applyFont="1" applyFill="1" applyBorder="1" applyAlignment="1">
      <alignment horizontal="left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166" fontId="28" fillId="0" borderId="2" xfId="0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left" vertical="center" wrapText="1"/>
    </xf>
    <xf numFmtId="168" fontId="14" fillId="0" borderId="2" xfId="0" applyNumberFormat="1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7" fontId="23" fillId="0" borderId="0" xfId="0" applyNumberFormat="1" applyFont="1" applyFill="1" applyBorder="1" applyAlignment="1">
      <alignment horizontal="center" vertical="center" wrapText="1"/>
    </xf>
    <xf numFmtId="164" fontId="29" fillId="0" borderId="0" xfId="0" applyFont="1" applyFill="1" applyAlignment="1">
      <alignment vertical="center" wrapText="1"/>
    </xf>
    <xf numFmtId="164" fontId="30" fillId="0" borderId="2" xfId="0" applyFont="1" applyFill="1" applyBorder="1" applyAlignment="1">
      <alignment horizontal="left" vertical="center" wrapText="1"/>
    </xf>
    <xf numFmtId="164" fontId="31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166" fontId="28" fillId="0" borderId="2" xfId="0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 wrapText="1"/>
    </xf>
    <xf numFmtId="168" fontId="32" fillId="0" borderId="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Fill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horizontal="left" vertical="center"/>
    </xf>
    <xf numFmtId="168" fontId="24" fillId="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horizontal="left" vertical="center" wrapText="1"/>
    </xf>
    <xf numFmtId="165" fontId="23" fillId="0" borderId="2" xfId="0" applyNumberFormat="1" applyFont="1" applyFill="1" applyBorder="1" applyAlignment="1">
      <alignment horizontal="center" vertical="center"/>
    </xf>
    <xf numFmtId="166" fontId="23" fillId="0" borderId="2" xfId="0" applyNumberFormat="1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164" fontId="33" fillId="0" borderId="2" xfId="0" applyFont="1" applyFill="1" applyBorder="1" applyAlignment="1">
      <alignment horizontal="left" vertical="center"/>
    </xf>
    <xf numFmtId="164" fontId="22" fillId="0" borderId="2" xfId="0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164" fontId="33" fillId="0" borderId="2" xfId="0" applyFont="1" applyFill="1" applyBorder="1" applyAlignment="1">
      <alignment horizontal="left" vertical="center" wrapText="1"/>
    </xf>
    <xf numFmtId="168" fontId="28" fillId="0" borderId="2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4" fontId="21" fillId="0" borderId="2" xfId="0" applyFont="1" applyFill="1" applyBorder="1" applyAlignment="1">
      <alignment horizontal="center" vertical="center" wrapText="1"/>
    </xf>
    <xf numFmtId="164" fontId="34" fillId="0" borderId="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left" vertical="center" wrapText="1"/>
    </xf>
    <xf numFmtId="164" fontId="33" fillId="0" borderId="2" xfId="0" applyFont="1" applyFill="1" applyBorder="1" applyAlignment="1">
      <alignment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64" fontId="0" fillId="0" borderId="0" xfId="0" applyFont="1" applyAlignment="1">
      <alignment/>
    </xf>
    <xf numFmtId="168" fontId="37" fillId="0" borderId="2" xfId="0" applyNumberFormat="1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center"/>
    </xf>
    <xf numFmtId="164" fontId="23" fillId="0" borderId="2" xfId="0" applyFont="1" applyFill="1" applyBorder="1" applyAlignment="1">
      <alignment vertical="center"/>
    </xf>
    <xf numFmtId="164" fontId="35" fillId="0" borderId="2" xfId="0" applyFont="1" applyFill="1" applyBorder="1" applyAlignment="1">
      <alignment vertical="center"/>
    </xf>
    <xf numFmtId="168" fontId="38" fillId="0" borderId="2" xfId="0" applyNumberFormat="1" applyFont="1" applyFill="1" applyBorder="1" applyAlignment="1">
      <alignment horizontal="center" vertical="center" wrapText="1"/>
    </xf>
    <xf numFmtId="164" fontId="33" fillId="0" borderId="2" xfId="0" applyFont="1" applyFill="1" applyBorder="1" applyAlignment="1">
      <alignment vertical="center"/>
    </xf>
    <xf numFmtId="168" fontId="33" fillId="0" borderId="2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164" fontId="39" fillId="0" borderId="2" xfId="0" applyFont="1" applyFill="1" applyBorder="1" applyAlignment="1">
      <alignment vertical="center"/>
    </xf>
    <xf numFmtId="168" fontId="40" fillId="0" borderId="2" xfId="0" applyNumberFormat="1" applyFont="1" applyFill="1" applyBorder="1" applyAlignment="1">
      <alignment horizontal="center" vertical="center" wrapText="1"/>
    </xf>
    <xf numFmtId="165" fontId="41" fillId="0" borderId="2" xfId="0" applyNumberFormat="1" applyFont="1" applyFill="1" applyBorder="1" applyAlignment="1">
      <alignment horizontal="center" vertical="center" wrapText="1"/>
    </xf>
    <xf numFmtId="166" fontId="41" fillId="0" borderId="2" xfId="0" applyNumberFormat="1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165" fontId="42" fillId="0" borderId="2" xfId="0" applyNumberFormat="1" applyFont="1" applyFill="1" applyBorder="1" applyAlignment="1">
      <alignment horizontal="center" vertical="center" wrapText="1"/>
    </xf>
    <xf numFmtId="166" fontId="42" fillId="0" borderId="2" xfId="0" applyNumberFormat="1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left" vertical="center" wrapText="1"/>
    </xf>
    <xf numFmtId="164" fontId="43" fillId="0" borderId="3" xfId="0" applyFont="1" applyBorder="1" applyAlignment="1">
      <alignment horizontal="center" vertical="center" wrapText="1"/>
    </xf>
    <xf numFmtId="164" fontId="43" fillId="0" borderId="4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43" fillId="9" borderId="3" xfId="0" applyFont="1" applyFill="1" applyBorder="1" applyAlignment="1">
      <alignment horizontal="center" vertical="center" wrapText="1"/>
    </xf>
    <xf numFmtId="164" fontId="43" fillId="9" borderId="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4" fillId="9" borderId="2" xfId="0" applyFont="1" applyFill="1" applyBorder="1" applyAlignment="1">
      <alignment horizontal="center" vertical="center" wrapText="1"/>
    </xf>
    <xf numFmtId="165" fontId="14" fillId="9" borderId="2" xfId="0" applyNumberFormat="1" applyFont="1" applyFill="1" applyBorder="1" applyAlignment="1">
      <alignment horizontal="center" vertical="center" wrapText="1"/>
    </xf>
    <xf numFmtId="166" fontId="14" fillId="9" borderId="2" xfId="0" applyNumberFormat="1" applyFont="1" applyFill="1" applyBorder="1" applyAlignment="1">
      <alignment horizontal="center" vertical="center" wrapText="1"/>
    </xf>
    <xf numFmtId="164" fontId="43" fillId="0" borderId="5" xfId="0" applyFont="1" applyBorder="1" applyAlignment="1">
      <alignment horizontal="center" vertical="center" wrapText="1"/>
    </xf>
    <xf numFmtId="164" fontId="43" fillId="0" borderId="6" xfId="0" applyFont="1" applyBorder="1" applyAlignment="1">
      <alignment horizontal="center" vertical="center" wrapText="1"/>
    </xf>
    <xf numFmtId="164" fontId="44" fillId="0" borderId="3" xfId="0" applyFont="1" applyBorder="1" applyAlignment="1">
      <alignment horizontal="center" vertical="center" wrapText="1"/>
    </xf>
    <xf numFmtId="164" fontId="45" fillId="0" borderId="3" xfId="0" applyFont="1" applyBorder="1" applyAlignment="1">
      <alignment horizontal="center" vertical="center" wrapText="1"/>
    </xf>
    <xf numFmtId="164" fontId="45" fillId="0" borderId="5" xfId="0" applyFont="1" applyBorder="1" applyAlignment="1">
      <alignment horizontal="center" vertical="center" wrapText="1"/>
    </xf>
    <xf numFmtId="164" fontId="44" fillId="0" borderId="5" xfId="0" applyFont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0"/>
  <sheetViews>
    <sheetView tabSelected="1" view="pageBreakPreview" zoomScale="90" zoomScaleNormal="90" zoomScaleSheetLayoutView="90" workbookViewId="0" topLeftCell="A1">
      <pane ySplit="2" topLeftCell="A459" activePane="bottomLeft" state="frozen"/>
      <selection pane="topLeft" activeCell="A1" sqref="A1"/>
      <selection pane="bottomLeft" activeCell="I495" sqref="I495"/>
    </sheetView>
  </sheetViews>
  <sheetFormatPr defaultColWidth="6.8515625" defaultRowHeight="12.75" customHeight="1"/>
  <cols>
    <col min="1" max="1" width="8.7109375" style="1" customWidth="1"/>
    <col min="2" max="2" width="8.00390625" style="1" hidden="1" customWidth="1"/>
    <col min="3" max="3" width="12.421875" style="1" hidden="1" customWidth="1"/>
    <col min="4" max="4" width="39.421875" style="1" customWidth="1"/>
    <col min="5" max="5" width="9.7109375" style="2" customWidth="1"/>
    <col min="6" max="6" width="6.7109375" style="3" customWidth="1"/>
    <col min="7" max="8" width="7.28125" style="3" customWidth="1"/>
    <col min="9" max="12" width="6.00390625" style="4" customWidth="1"/>
    <col min="13" max="13" width="6.28125" style="5" customWidth="1"/>
    <col min="14" max="14" width="6.140625" style="5" customWidth="1"/>
    <col min="15" max="15" width="7.421875" style="5" customWidth="1"/>
    <col min="16" max="16" width="7.140625" style="5" customWidth="1"/>
    <col min="17" max="255" width="8.00390625" style="1" customWidth="1"/>
    <col min="256" max="16384" width="8.00390625" style="0" customWidth="1"/>
  </cols>
  <sheetData>
    <row r="1" spans="1:16" ht="12.75" customHeight="1">
      <c r="A1" s="6" t="s">
        <v>0</v>
      </c>
      <c r="B1" s="7"/>
      <c r="C1" s="7"/>
      <c r="D1" s="8" t="s">
        <v>1</v>
      </c>
      <c r="E1" s="8" t="s">
        <v>2</v>
      </c>
      <c r="F1" s="9" t="s">
        <v>3</v>
      </c>
      <c r="G1" s="9"/>
      <c r="H1" s="9"/>
      <c r="I1" s="10" t="s">
        <v>4</v>
      </c>
      <c r="J1" s="10" t="s">
        <v>5</v>
      </c>
      <c r="K1" s="10"/>
      <c r="L1" s="10"/>
      <c r="M1" s="10"/>
      <c r="N1" s="11" t="s">
        <v>6</v>
      </c>
      <c r="O1" s="11"/>
      <c r="P1" s="11"/>
    </row>
    <row r="2" spans="1:16" ht="33.75" customHeight="1">
      <c r="A2" s="6"/>
      <c r="B2" s="6" t="s">
        <v>7</v>
      </c>
      <c r="C2" s="12" t="s">
        <v>8</v>
      </c>
      <c r="D2" s="8"/>
      <c r="E2" s="8"/>
      <c r="F2" s="9" t="s">
        <v>9</v>
      </c>
      <c r="G2" s="9" t="s">
        <v>10</v>
      </c>
      <c r="H2" s="9" t="s">
        <v>11</v>
      </c>
      <c r="I2" s="10"/>
      <c r="J2" s="10" t="s">
        <v>12</v>
      </c>
      <c r="K2" s="10" t="s">
        <v>13</v>
      </c>
      <c r="L2" s="10" t="s">
        <v>14</v>
      </c>
      <c r="M2" s="11" t="s">
        <v>15</v>
      </c>
      <c r="N2" s="13" t="s">
        <v>16</v>
      </c>
      <c r="O2" s="11" t="s">
        <v>17</v>
      </c>
      <c r="P2" s="11" t="s">
        <v>18</v>
      </c>
    </row>
    <row r="3" spans="1:16" ht="14.25" customHeight="1">
      <c r="A3" s="14"/>
      <c r="B3" s="14"/>
      <c r="C3" s="14"/>
      <c r="D3" s="15" t="s">
        <v>19</v>
      </c>
      <c r="E3" s="16"/>
      <c r="F3" s="17"/>
      <c r="G3" s="17"/>
      <c r="H3" s="17"/>
      <c r="I3" s="18"/>
      <c r="J3" s="18"/>
      <c r="K3" s="18"/>
      <c r="L3" s="18"/>
      <c r="M3" s="19"/>
      <c r="N3" s="19"/>
      <c r="O3" s="19"/>
      <c r="P3" s="19"/>
    </row>
    <row r="4" spans="1:16" ht="14.25" customHeight="1">
      <c r="A4" s="20"/>
      <c r="B4" s="20"/>
      <c r="C4" s="20"/>
      <c r="D4" s="21" t="s">
        <v>20</v>
      </c>
      <c r="E4" s="16"/>
      <c r="F4" s="17"/>
      <c r="G4" s="17"/>
      <c r="H4" s="17"/>
      <c r="I4" s="18"/>
      <c r="J4" s="18"/>
      <c r="K4" s="18"/>
      <c r="L4" s="18"/>
      <c r="M4" s="19"/>
      <c r="N4" s="19"/>
      <c r="O4" s="19"/>
      <c r="P4" s="19"/>
    </row>
    <row r="5" spans="1:16" ht="14.25" customHeight="1">
      <c r="A5" s="16"/>
      <c r="B5" s="16"/>
      <c r="C5" s="16"/>
      <c r="D5" s="22" t="s">
        <v>21</v>
      </c>
      <c r="E5" s="23"/>
      <c r="F5" s="24"/>
      <c r="G5" s="24"/>
      <c r="H5" s="24"/>
      <c r="I5" s="25"/>
      <c r="J5" s="25"/>
      <c r="K5" s="25"/>
      <c r="L5" s="25"/>
      <c r="M5" s="26"/>
      <c r="N5" s="26"/>
      <c r="O5" s="26"/>
      <c r="P5" s="26"/>
    </row>
    <row r="6" spans="1:16" ht="14.25" customHeight="1">
      <c r="A6" s="27"/>
      <c r="B6" s="27">
        <v>9.15</v>
      </c>
      <c r="C6" s="28">
        <v>11.39</v>
      </c>
      <c r="D6" s="29" t="s">
        <v>22</v>
      </c>
      <c r="E6" s="30" t="s">
        <v>23</v>
      </c>
      <c r="F6" s="31">
        <v>0.15</v>
      </c>
      <c r="G6" s="31">
        <v>10.9</v>
      </c>
      <c r="H6" s="31">
        <v>0.21</v>
      </c>
      <c r="I6" s="32">
        <v>99.3</v>
      </c>
      <c r="J6" s="32">
        <v>2</v>
      </c>
      <c r="K6" s="32">
        <v>0</v>
      </c>
      <c r="L6" s="32">
        <v>3</v>
      </c>
      <c r="M6" s="31">
        <v>0.03</v>
      </c>
      <c r="N6" s="31">
        <v>0</v>
      </c>
      <c r="O6" s="31">
        <v>0</v>
      </c>
      <c r="P6" s="31">
        <v>0.09</v>
      </c>
    </row>
    <row r="7" spans="1:16" ht="14.25" customHeight="1">
      <c r="A7" s="27">
        <v>211</v>
      </c>
      <c r="B7" s="27">
        <v>35.67</v>
      </c>
      <c r="C7" s="28">
        <v>65.08</v>
      </c>
      <c r="D7" s="33" t="s">
        <v>24</v>
      </c>
      <c r="E7" s="30" t="s">
        <v>25</v>
      </c>
      <c r="F7" s="31">
        <v>24</v>
      </c>
      <c r="G7" s="31">
        <v>30.1</v>
      </c>
      <c r="H7" s="31">
        <v>4.4</v>
      </c>
      <c r="I7" s="32">
        <v>385</v>
      </c>
      <c r="J7" s="32">
        <v>460</v>
      </c>
      <c r="K7" s="32">
        <v>41</v>
      </c>
      <c r="L7" s="32">
        <v>487</v>
      </c>
      <c r="M7" s="28">
        <v>3.2</v>
      </c>
      <c r="N7" s="28">
        <v>0.03</v>
      </c>
      <c r="O7" s="28">
        <v>0.9</v>
      </c>
      <c r="P7" s="28">
        <v>0.003</v>
      </c>
    </row>
    <row r="8" spans="1:16" ht="14.25" customHeight="1">
      <c r="A8" s="27" t="s">
        <v>26</v>
      </c>
      <c r="B8" s="27">
        <v>5.11</v>
      </c>
      <c r="C8" s="28">
        <v>8.26</v>
      </c>
      <c r="D8" s="34" t="s">
        <v>27</v>
      </c>
      <c r="E8" s="30" t="s">
        <v>25</v>
      </c>
      <c r="F8" s="31">
        <v>2.3</v>
      </c>
      <c r="G8" s="31">
        <v>1.4</v>
      </c>
      <c r="H8" s="31">
        <v>22</v>
      </c>
      <c r="I8" s="32">
        <v>110</v>
      </c>
      <c r="J8" s="32">
        <v>60</v>
      </c>
      <c r="K8" s="32">
        <v>7</v>
      </c>
      <c r="L8" s="32">
        <v>45</v>
      </c>
      <c r="M8" s="28">
        <v>0.1</v>
      </c>
      <c r="N8" s="28">
        <v>0.02</v>
      </c>
      <c r="O8" s="28">
        <v>0.65</v>
      </c>
      <c r="P8" s="28">
        <v>0.01</v>
      </c>
    </row>
    <row r="9" spans="1:16" ht="14.25" customHeight="1">
      <c r="A9" s="16"/>
      <c r="B9" s="16">
        <v>1.65</v>
      </c>
      <c r="C9" s="28">
        <v>3.15</v>
      </c>
      <c r="D9" s="35" t="s">
        <v>28</v>
      </c>
      <c r="E9" s="23" t="s">
        <v>29</v>
      </c>
      <c r="F9" s="17">
        <v>2</v>
      </c>
      <c r="G9" s="17">
        <v>0.5</v>
      </c>
      <c r="H9" s="17">
        <v>14.3</v>
      </c>
      <c r="I9" s="18">
        <v>70</v>
      </c>
      <c r="J9" s="18">
        <v>10</v>
      </c>
      <c r="K9" s="18">
        <v>0</v>
      </c>
      <c r="L9" s="18">
        <v>0</v>
      </c>
      <c r="M9" s="19">
        <v>0.5</v>
      </c>
      <c r="N9" s="19">
        <v>0.08</v>
      </c>
      <c r="O9" s="19">
        <v>0</v>
      </c>
      <c r="P9" s="19">
        <v>0</v>
      </c>
    </row>
    <row r="10" spans="1:16" ht="14.25" customHeight="1">
      <c r="A10" s="16"/>
      <c r="B10" s="36">
        <f>SUM(B6:B9)</f>
        <v>51.58</v>
      </c>
      <c r="C10" s="37">
        <f>SUM(C6:C9)</f>
        <v>87.88000000000001</v>
      </c>
      <c r="D10" s="38" t="s">
        <v>30</v>
      </c>
      <c r="E10" s="39"/>
      <c r="F10" s="40">
        <f>SUM(F6:F9)</f>
        <v>28.45</v>
      </c>
      <c r="G10" s="40">
        <f>SUM(G6:G9)</f>
        <v>42.9</v>
      </c>
      <c r="H10" s="40">
        <f>SUM(H6:H9)</f>
        <v>40.910000000000004</v>
      </c>
      <c r="I10" s="41">
        <f>SUM(I6:I9)</f>
        <v>664.3</v>
      </c>
      <c r="J10" s="41">
        <f>SUM(J6:J9)</f>
        <v>532</v>
      </c>
      <c r="K10" s="41">
        <f>SUM(K6:K9)</f>
        <v>48</v>
      </c>
      <c r="L10" s="41">
        <f>SUM(L6:L9)</f>
        <v>535</v>
      </c>
      <c r="M10" s="37">
        <f>SUM(M6:M9)</f>
        <v>3.83</v>
      </c>
      <c r="N10" s="37">
        <f>SUM(N6:N9)</f>
        <v>0.13</v>
      </c>
      <c r="O10" s="37">
        <f>SUM(O6:O9)</f>
        <v>1.55</v>
      </c>
      <c r="P10" s="37">
        <f>SUM(P6:P9)</f>
        <v>0.103</v>
      </c>
    </row>
    <row r="11" spans="1:16" ht="14.25" customHeight="1">
      <c r="A11" s="16"/>
      <c r="B11" s="16"/>
      <c r="C11" s="19"/>
      <c r="D11" s="22" t="s">
        <v>31</v>
      </c>
      <c r="E11" s="23"/>
      <c r="F11" s="17"/>
      <c r="G11" s="17"/>
      <c r="H11" s="17"/>
      <c r="I11" s="18"/>
      <c r="J11" s="18"/>
      <c r="K11" s="18"/>
      <c r="L11" s="18"/>
      <c r="M11" s="19"/>
      <c r="N11" s="19"/>
      <c r="O11" s="19"/>
      <c r="P11" s="19"/>
    </row>
    <row r="12" spans="1:256" s="42" customFormat="1" ht="26.25" customHeight="1">
      <c r="A12" s="27">
        <v>112</v>
      </c>
      <c r="B12" s="27">
        <v>15.25</v>
      </c>
      <c r="C12" s="28">
        <v>20.79</v>
      </c>
      <c r="D12" s="33" t="s">
        <v>32</v>
      </c>
      <c r="E12" s="30" t="s">
        <v>33</v>
      </c>
      <c r="F12" s="17">
        <v>4.8</v>
      </c>
      <c r="G12" s="17">
        <v>4</v>
      </c>
      <c r="H12" s="17">
        <v>14</v>
      </c>
      <c r="I12" s="18">
        <v>111</v>
      </c>
      <c r="J12" s="18">
        <v>9</v>
      </c>
      <c r="K12" s="18">
        <v>18</v>
      </c>
      <c r="L12" s="18">
        <v>73</v>
      </c>
      <c r="M12" s="19">
        <v>1</v>
      </c>
      <c r="N12" s="19">
        <v>0.09</v>
      </c>
      <c r="O12" s="19">
        <v>5.2</v>
      </c>
      <c r="P12" s="19">
        <v>0</v>
      </c>
      <c r="IV12" s="43"/>
    </row>
    <row r="13" spans="1:256" s="42" customFormat="1" ht="12.75" customHeight="1">
      <c r="A13" s="27">
        <v>260</v>
      </c>
      <c r="B13" s="27">
        <v>42.97</v>
      </c>
      <c r="C13" s="28">
        <v>60.91</v>
      </c>
      <c r="D13" s="33" t="s">
        <v>34</v>
      </c>
      <c r="E13" s="30" t="s">
        <v>35</v>
      </c>
      <c r="F13" s="31">
        <v>10.7</v>
      </c>
      <c r="G13" s="31">
        <v>10.5</v>
      </c>
      <c r="H13" s="31">
        <v>3.2</v>
      </c>
      <c r="I13" s="32">
        <v>150</v>
      </c>
      <c r="J13" s="32">
        <v>15.7</v>
      </c>
      <c r="K13" s="32">
        <v>17.9</v>
      </c>
      <c r="L13" s="32">
        <v>132.7</v>
      </c>
      <c r="M13" s="28">
        <v>1.2</v>
      </c>
      <c r="N13" s="28">
        <v>0.06</v>
      </c>
      <c r="O13" s="28">
        <v>0.5</v>
      </c>
      <c r="P13" s="28">
        <v>0.01</v>
      </c>
      <c r="IV13" s="43"/>
    </row>
    <row r="14" spans="1:16" s="1" customFormat="1" ht="12.75" customHeight="1">
      <c r="A14" s="16">
        <v>302</v>
      </c>
      <c r="B14" s="27">
        <v>9.6</v>
      </c>
      <c r="C14" s="28">
        <v>12.77</v>
      </c>
      <c r="D14" s="35" t="s">
        <v>36</v>
      </c>
      <c r="E14" s="30" t="s">
        <v>37</v>
      </c>
      <c r="F14" s="17">
        <v>10.2</v>
      </c>
      <c r="G14" s="17">
        <v>8.8</v>
      </c>
      <c r="H14" s="17">
        <v>44.1</v>
      </c>
      <c r="I14" s="18">
        <v>296</v>
      </c>
      <c r="J14" s="18">
        <v>18</v>
      </c>
      <c r="K14" s="18">
        <v>161</v>
      </c>
      <c r="L14" s="18">
        <v>242</v>
      </c>
      <c r="M14" s="19">
        <v>5.4</v>
      </c>
      <c r="N14" s="19">
        <v>0.25</v>
      </c>
      <c r="O14" s="19">
        <v>0</v>
      </c>
      <c r="P14" s="19">
        <v>0.03</v>
      </c>
    </row>
    <row r="15" spans="1:256" s="42" customFormat="1" ht="14.25" customHeight="1">
      <c r="A15" s="27">
        <v>376</v>
      </c>
      <c r="B15" s="28">
        <v>0.85</v>
      </c>
      <c r="C15" s="28">
        <v>1.45</v>
      </c>
      <c r="D15" s="34" t="s">
        <v>38</v>
      </c>
      <c r="E15" s="30" t="s">
        <v>25</v>
      </c>
      <c r="F15" s="31">
        <v>0.2</v>
      </c>
      <c r="G15" s="31">
        <v>0.1</v>
      </c>
      <c r="H15" s="31">
        <v>10.1</v>
      </c>
      <c r="I15" s="32">
        <v>41</v>
      </c>
      <c r="J15" s="32">
        <v>5</v>
      </c>
      <c r="K15" s="32">
        <v>4</v>
      </c>
      <c r="L15" s="32">
        <v>8</v>
      </c>
      <c r="M15" s="28">
        <v>0.85</v>
      </c>
      <c r="N15" s="28">
        <v>0</v>
      </c>
      <c r="O15" s="28">
        <v>0.1</v>
      </c>
      <c r="P15" s="28">
        <v>0</v>
      </c>
      <c r="IV15" s="43"/>
    </row>
    <row r="16" spans="1:16" s="1" customFormat="1" ht="25.5" customHeight="1">
      <c r="A16" s="16"/>
      <c r="B16" s="27">
        <v>2.92</v>
      </c>
      <c r="C16" s="28">
        <v>4.92</v>
      </c>
      <c r="D16" s="35" t="s">
        <v>39</v>
      </c>
      <c r="E16" s="23" t="s">
        <v>40</v>
      </c>
      <c r="F16" s="17">
        <v>3.8</v>
      </c>
      <c r="G16" s="17">
        <v>0.8</v>
      </c>
      <c r="H16" s="17">
        <v>25.1</v>
      </c>
      <c r="I16" s="18">
        <v>123</v>
      </c>
      <c r="J16" s="18">
        <v>28</v>
      </c>
      <c r="K16" s="18">
        <v>0</v>
      </c>
      <c r="L16" s="18">
        <v>0</v>
      </c>
      <c r="M16" s="19">
        <v>1.48</v>
      </c>
      <c r="N16" s="19">
        <v>0.17</v>
      </c>
      <c r="O16" s="19">
        <v>0</v>
      </c>
      <c r="P16" s="19">
        <v>0</v>
      </c>
    </row>
    <row r="17" spans="1:16" ht="14.25" customHeight="1">
      <c r="A17" s="27"/>
      <c r="B17" s="44">
        <f>SUM(B12:B16)</f>
        <v>71.59</v>
      </c>
      <c r="C17" s="45">
        <f>SUM(C12:C16)</f>
        <v>100.84</v>
      </c>
      <c r="D17" s="38" t="s">
        <v>30</v>
      </c>
      <c r="E17" s="39"/>
      <c r="F17" s="40">
        <f>SUM(F12:F16)</f>
        <v>29.7</v>
      </c>
      <c r="G17" s="40">
        <f>SUM(G12:G16)</f>
        <v>24.200000000000003</v>
      </c>
      <c r="H17" s="40">
        <f>SUM(H12:H16)</f>
        <v>96.5</v>
      </c>
      <c r="I17" s="41">
        <f>SUM(I12:I16)</f>
        <v>721</v>
      </c>
      <c r="J17" s="41">
        <f>SUM(J12:J16)</f>
        <v>75.7</v>
      </c>
      <c r="K17" s="41">
        <f>SUM(K12:K16)</f>
        <v>200.9</v>
      </c>
      <c r="L17" s="41">
        <f>SUM(L12:L16)</f>
        <v>455.7</v>
      </c>
      <c r="M17" s="37">
        <f>SUM(M12:M16)</f>
        <v>9.93</v>
      </c>
      <c r="N17" s="37">
        <f>SUM(N12:N16)</f>
        <v>0.57</v>
      </c>
      <c r="O17" s="37">
        <f>SUM(O12:O16)</f>
        <v>5.8</v>
      </c>
      <c r="P17" s="37">
        <f>SUM(P12:P16)</f>
        <v>0.04</v>
      </c>
    </row>
    <row r="18" spans="1:16" ht="14.25" customHeight="1">
      <c r="A18" s="27"/>
      <c r="B18" s="27"/>
      <c r="C18" s="28"/>
      <c r="D18" s="22" t="s">
        <v>41</v>
      </c>
      <c r="E18" s="23"/>
      <c r="F18" s="17"/>
      <c r="G18" s="17"/>
      <c r="H18" s="17"/>
      <c r="I18" s="18"/>
      <c r="J18" s="18"/>
      <c r="K18" s="18"/>
      <c r="L18" s="18"/>
      <c r="M18" s="19"/>
      <c r="N18" s="19"/>
      <c r="O18" s="19"/>
      <c r="P18" s="19"/>
    </row>
    <row r="19" spans="1:16" ht="14.25" customHeight="1">
      <c r="A19" s="27" t="s">
        <v>42</v>
      </c>
      <c r="B19" s="46">
        <v>17.44</v>
      </c>
      <c r="C19" s="28">
        <v>25.51</v>
      </c>
      <c r="D19" s="47" t="s">
        <v>43</v>
      </c>
      <c r="E19" s="23" t="s">
        <v>44</v>
      </c>
      <c r="F19" s="17">
        <v>12.2</v>
      </c>
      <c r="G19" s="17">
        <v>14.4</v>
      </c>
      <c r="H19" s="17">
        <v>26.4</v>
      </c>
      <c r="I19" s="18">
        <v>284</v>
      </c>
      <c r="J19" s="18">
        <v>275</v>
      </c>
      <c r="K19" s="18">
        <v>24</v>
      </c>
      <c r="L19" s="18">
        <v>194</v>
      </c>
      <c r="M19" s="19">
        <v>0.9</v>
      </c>
      <c r="N19" s="19">
        <v>0.07</v>
      </c>
      <c r="O19" s="19">
        <v>0.05</v>
      </c>
      <c r="P19" s="19">
        <v>0.03</v>
      </c>
    </row>
    <row r="20" spans="1:17" ht="14.25" customHeight="1">
      <c r="A20" s="28" t="s">
        <v>45</v>
      </c>
      <c r="B20" s="28"/>
      <c r="C20" s="28">
        <v>15.4</v>
      </c>
      <c r="D20" s="34" t="s">
        <v>46</v>
      </c>
      <c r="E20" s="30" t="s">
        <v>25</v>
      </c>
      <c r="F20" s="31">
        <v>0.1</v>
      </c>
      <c r="G20" s="31">
        <v>0.1</v>
      </c>
      <c r="H20" s="31">
        <v>15.9</v>
      </c>
      <c r="I20" s="32">
        <v>65</v>
      </c>
      <c r="J20" s="32">
        <v>4</v>
      </c>
      <c r="K20" s="32">
        <v>4</v>
      </c>
      <c r="L20" s="32">
        <v>3</v>
      </c>
      <c r="M20" s="28">
        <v>0.2</v>
      </c>
      <c r="N20" s="28">
        <v>0.01</v>
      </c>
      <c r="O20" s="28">
        <v>3.75</v>
      </c>
      <c r="P20" s="28">
        <v>0</v>
      </c>
      <c r="Q20" s="28"/>
    </row>
    <row r="21" spans="1:16" ht="14.25" customHeight="1">
      <c r="A21" s="27"/>
      <c r="B21" s="44">
        <f>SUM(B20:B20)</f>
        <v>0</v>
      </c>
      <c r="C21" s="45">
        <f>SUM(C19:C20)</f>
        <v>40.910000000000004</v>
      </c>
      <c r="D21" s="38" t="s">
        <v>30</v>
      </c>
      <c r="E21" s="39"/>
      <c r="F21" s="40">
        <f>SUM(F19:F20)</f>
        <v>12.299999999999999</v>
      </c>
      <c r="G21" s="40">
        <f>SUM(G19:G20)</f>
        <v>14.5</v>
      </c>
      <c r="H21" s="40">
        <f>SUM(H19:H20)</f>
        <v>42.3</v>
      </c>
      <c r="I21" s="41">
        <f>SUM(I19:I20)</f>
        <v>349</v>
      </c>
      <c r="J21" s="41">
        <f>SUM(J19:J20)</f>
        <v>279</v>
      </c>
      <c r="K21" s="41">
        <f>SUM(K19:K20)</f>
        <v>28</v>
      </c>
      <c r="L21" s="41">
        <f>SUM(L19:L20)</f>
        <v>197</v>
      </c>
      <c r="M21" s="37">
        <f>SUM(M19:M20)</f>
        <v>1.1</v>
      </c>
      <c r="N21" s="37">
        <f>SUM(N19:N20)</f>
        <v>0.08</v>
      </c>
      <c r="O21" s="37">
        <f>SUM(O19:O20)</f>
        <v>3.8</v>
      </c>
      <c r="P21" s="37">
        <f>SUM(P19:P20)</f>
        <v>0.03</v>
      </c>
    </row>
    <row r="22" spans="1:16" ht="14.25" customHeight="1">
      <c r="A22" s="16"/>
      <c r="B22" s="16"/>
      <c r="C22" s="16"/>
      <c r="D22" s="48" t="s">
        <v>47</v>
      </c>
      <c r="E22" s="39"/>
      <c r="F22" s="49">
        <f>F10+F17+F21</f>
        <v>70.45</v>
      </c>
      <c r="G22" s="49">
        <f>G10+G17+G21</f>
        <v>81.6</v>
      </c>
      <c r="H22" s="49">
        <f>H10+H17+H21</f>
        <v>179.70999999999998</v>
      </c>
      <c r="I22" s="50">
        <f>I10+I17+I21</f>
        <v>1734.3</v>
      </c>
      <c r="J22" s="50">
        <f>J10+J17+J21</f>
        <v>886.7</v>
      </c>
      <c r="K22" s="50">
        <f>K10+K17+K21</f>
        <v>276.9</v>
      </c>
      <c r="L22" s="50">
        <f>L10+L17+L21</f>
        <v>1187.7</v>
      </c>
      <c r="M22" s="51">
        <f>M10+M17+M21</f>
        <v>14.86</v>
      </c>
      <c r="N22" s="51">
        <f>N10+N17+N21</f>
        <v>0.7799999999999999</v>
      </c>
      <c r="O22" s="51">
        <f>O10+O17+O21</f>
        <v>11.149999999999999</v>
      </c>
      <c r="P22" s="51">
        <f>P10+P17+P21</f>
        <v>0.173</v>
      </c>
    </row>
    <row r="23" spans="1:16" ht="14.25" customHeight="1">
      <c r="A23" s="16"/>
      <c r="B23" s="16"/>
      <c r="C23" s="16"/>
      <c r="D23" s="21" t="s">
        <v>48</v>
      </c>
      <c r="E23" s="23"/>
      <c r="F23" s="17"/>
      <c r="G23" s="17"/>
      <c r="H23" s="17"/>
      <c r="I23" s="18"/>
      <c r="J23" s="18"/>
      <c r="K23" s="18"/>
      <c r="L23" s="18"/>
      <c r="M23" s="19"/>
      <c r="N23" s="19"/>
      <c r="O23" s="19"/>
      <c r="P23" s="19"/>
    </row>
    <row r="24" spans="1:16" ht="14.25" customHeight="1">
      <c r="A24" s="16"/>
      <c r="B24" s="16"/>
      <c r="C24" s="16"/>
      <c r="D24" s="22" t="s">
        <v>49</v>
      </c>
      <c r="E24" s="23"/>
      <c r="F24" s="17"/>
      <c r="G24" s="17"/>
      <c r="H24" s="17"/>
      <c r="I24" s="18"/>
      <c r="J24" s="18"/>
      <c r="K24" s="18"/>
      <c r="L24" s="18"/>
      <c r="M24" s="19"/>
      <c r="N24" s="19"/>
      <c r="O24" s="19"/>
      <c r="P24" s="19"/>
    </row>
    <row r="25" spans="1:16" ht="14.25" customHeight="1">
      <c r="A25" s="16">
        <v>14</v>
      </c>
      <c r="B25" s="28">
        <v>7.94</v>
      </c>
      <c r="C25" s="28">
        <v>6.72</v>
      </c>
      <c r="D25" s="35" t="s">
        <v>50</v>
      </c>
      <c r="E25" s="23" t="s">
        <v>51</v>
      </c>
      <c r="F25" s="17">
        <v>0.1</v>
      </c>
      <c r="G25" s="17">
        <v>6.2</v>
      </c>
      <c r="H25" s="17">
        <v>2.2</v>
      </c>
      <c r="I25" s="18">
        <v>65</v>
      </c>
      <c r="J25" s="18">
        <v>0</v>
      </c>
      <c r="K25" s="18">
        <v>0</v>
      </c>
      <c r="L25" s="18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s="1" customFormat="1" ht="25.5" customHeight="1">
      <c r="A26" s="16">
        <v>223</v>
      </c>
      <c r="B26" s="27">
        <v>55.35</v>
      </c>
      <c r="C26" s="28">
        <v>72.68</v>
      </c>
      <c r="D26" s="35" t="s">
        <v>52</v>
      </c>
      <c r="E26" s="30" t="s">
        <v>53</v>
      </c>
      <c r="F26" s="17">
        <v>32.8</v>
      </c>
      <c r="G26" s="17">
        <v>24.8</v>
      </c>
      <c r="H26" s="17">
        <v>40.7</v>
      </c>
      <c r="I26" s="18">
        <v>517</v>
      </c>
      <c r="J26" s="18">
        <v>351.6</v>
      </c>
      <c r="K26" s="18">
        <v>49.6</v>
      </c>
      <c r="L26" s="18">
        <v>492.3</v>
      </c>
      <c r="M26" s="19">
        <v>1.32</v>
      </c>
      <c r="N26" s="19">
        <v>0.12</v>
      </c>
      <c r="O26" s="19">
        <v>1.18</v>
      </c>
      <c r="P26" s="19">
        <v>0.09</v>
      </c>
    </row>
    <row r="27" spans="1:16" ht="12.75" customHeight="1">
      <c r="A27" s="27">
        <v>377</v>
      </c>
      <c r="B27" s="28">
        <v>1.96</v>
      </c>
      <c r="C27" s="28">
        <v>2.77</v>
      </c>
      <c r="D27" s="34" t="s">
        <v>54</v>
      </c>
      <c r="E27" s="30" t="s">
        <v>55</v>
      </c>
      <c r="F27" s="31">
        <v>0.30000000000000004</v>
      </c>
      <c r="G27" s="31">
        <v>0.1</v>
      </c>
      <c r="H27" s="31">
        <v>10.3</v>
      </c>
      <c r="I27" s="32">
        <v>43</v>
      </c>
      <c r="J27" s="32">
        <v>8</v>
      </c>
      <c r="K27" s="32">
        <v>5</v>
      </c>
      <c r="L27" s="32">
        <v>10</v>
      </c>
      <c r="M27" s="28">
        <v>0.89</v>
      </c>
      <c r="N27" s="28">
        <v>0</v>
      </c>
      <c r="O27" s="28">
        <v>2.9</v>
      </c>
      <c r="P27" s="28">
        <v>0</v>
      </c>
    </row>
    <row r="28" spans="1:16" ht="14.25" customHeight="1">
      <c r="A28" s="16"/>
      <c r="B28" s="16">
        <v>1.65</v>
      </c>
      <c r="C28" s="28">
        <v>3.15</v>
      </c>
      <c r="D28" s="35" t="s">
        <v>28</v>
      </c>
      <c r="E28" s="23" t="s">
        <v>29</v>
      </c>
      <c r="F28" s="17">
        <v>2</v>
      </c>
      <c r="G28" s="17">
        <v>0.5</v>
      </c>
      <c r="H28" s="17">
        <v>14.3</v>
      </c>
      <c r="I28" s="18">
        <v>70</v>
      </c>
      <c r="J28" s="18">
        <v>10</v>
      </c>
      <c r="K28" s="18">
        <v>0</v>
      </c>
      <c r="L28" s="18">
        <v>0</v>
      </c>
      <c r="M28" s="19">
        <v>0.5</v>
      </c>
      <c r="N28" s="19">
        <v>0.08</v>
      </c>
      <c r="O28" s="19">
        <v>0</v>
      </c>
      <c r="P28" s="19">
        <v>0</v>
      </c>
    </row>
    <row r="29" spans="1:16" ht="14.25" customHeight="1">
      <c r="A29" s="16"/>
      <c r="B29" s="44">
        <f>SUM(B26:B28)</f>
        <v>58.96</v>
      </c>
      <c r="C29" s="45">
        <f>SUM(C25:C28)</f>
        <v>85.32000000000001</v>
      </c>
      <c r="D29" s="38" t="s">
        <v>30</v>
      </c>
      <c r="E29" s="39"/>
      <c r="F29" s="40">
        <f>SUM(F25:F28)</f>
        <v>35.199999999999996</v>
      </c>
      <c r="G29" s="40">
        <f>SUM(G25:G28)</f>
        <v>31.6</v>
      </c>
      <c r="H29" s="40">
        <f>SUM(H25:H28)</f>
        <v>67.5</v>
      </c>
      <c r="I29" s="41">
        <f>SUM(I25:I28)</f>
        <v>695</v>
      </c>
      <c r="J29" s="41">
        <f>SUM(J25:J28)</f>
        <v>369.6</v>
      </c>
      <c r="K29" s="41">
        <f>SUM(K25:K28)</f>
        <v>54.6</v>
      </c>
      <c r="L29" s="41">
        <f>SUM(L25:L28)</f>
        <v>502.3</v>
      </c>
      <c r="M29" s="37">
        <f>SUM(M25:M28)</f>
        <v>2.71</v>
      </c>
      <c r="N29" s="37">
        <f>SUM(N25:N28)</f>
        <v>0.2</v>
      </c>
      <c r="O29" s="37">
        <f>SUM(O25:O28)</f>
        <v>4.08</v>
      </c>
      <c r="P29" s="37">
        <f>SUM(P25:P28)</f>
        <v>0.09</v>
      </c>
    </row>
    <row r="30" spans="1:16" ht="14.25" customHeight="1">
      <c r="A30" s="16"/>
      <c r="B30" s="16"/>
      <c r="C30" s="19"/>
      <c r="D30" s="22" t="s">
        <v>56</v>
      </c>
      <c r="E30" s="23"/>
      <c r="F30" s="17"/>
      <c r="G30" s="17"/>
      <c r="H30" s="17"/>
      <c r="I30" s="18"/>
      <c r="J30" s="18"/>
      <c r="K30" s="18"/>
      <c r="L30" s="18"/>
      <c r="M30" s="19"/>
      <c r="N30" s="19"/>
      <c r="O30" s="19"/>
      <c r="P30" s="19"/>
    </row>
    <row r="31" spans="1:256" s="42" customFormat="1" ht="27" customHeight="1">
      <c r="A31" s="27" t="s">
        <v>57</v>
      </c>
      <c r="B31" s="27">
        <v>22.48</v>
      </c>
      <c r="C31" s="28">
        <v>35.08</v>
      </c>
      <c r="D31" s="52" t="s">
        <v>58</v>
      </c>
      <c r="E31" s="30" t="s">
        <v>59</v>
      </c>
      <c r="F31" s="31">
        <v>7.5</v>
      </c>
      <c r="G31" s="31">
        <v>5.3</v>
      </c>
      <c r="H31" s="31">
        <v>8.6</v>
      </c>
      <c r="I31" s="32">
        <v>112</v>
      </c>
      <c r="J31" s="32">
        <v>35</v>
      </c>
      <c r="K31" s="32">
        <v>36</v>
      </c>
      <c r="L31" s="32">
        <v>78</v>
      </c>
      <c r="M31" s="28">
        <v>1.6</v>
      </c>
      <c r="N31" s="28">
        <v>0.07</v>
      </c>
      <c r="O31" s="28">
        <v>11.3</v>
      </c>
      <c r="P31" s="28">
        <v>0.02</v>
      </c>
      <c r="IV31" s="43"/>
    </row>
    <row r="32" spans="1:256" s="42" customFormat="1" ht="16.5" customHeight="1">
      <c r="A32" s="27" t="s">
        <v>60</v>
      </c>
      <c r="B32" s="27">
        <v>24.64</v>
      </c>
      <c r="C32" s="28">
        <v>37.6</v>
      </c>
      <c r="D32" s="29" t="s">
        <v>61</v>
      </c>
      <c r="E32" s="30" t="s">
        <v>62</v>
      </c>
      <c r="F32" s="31">
        <v>11.3</v>
      </c>
      <c r="G32" s="31">
        <v>11.8</v>
      </c>
      <c r="H32" s="31">
        <v>12.9</v>
      </c>
      <c r="I32" s="32">
        <v>202</v>
      </c>
      <c r="J32" s="32">
        <v>17</v>
      </c>
      <c r="K32" s="32">
        <v>15</v>
      </c>
      <c r="L32" s="32">
        <v>77</v>
      </c>
      <c r="M32" s="28">
        <v>0.8</v>
      </c>
      <c r="N32" s="28">
        <v>0.13</v>
      </c>
      <c r="O32" s="28">
        <v>0.95</v>
      </c>
      <c r="P32" s="28">
        <v>0.03</v>
      </c>
      <c r="IV32" s="43"/>
    </row>
    <row r="33" spans="1:16" s="1" customFormat="1" ht="12.75" customHeight="1">
      <c r="A33" s="16">
        <v>312</v>
      </c>
      <c r="B33" s="27">
        <v>14.2</v>
      </c>
      <c r="C33" s="28">
        <v>17.97</v>
      </c>
      <c r="D33" s="35" t="s">
        <v>63</v>
      </c>
      <c r="E33" s="30" t="s">
        <v>37</v>
      </c>
      <c r="F33" s="17">
        <v>3.8</v>
      </c>
      <c r="G33" s="17">
        <v>6.3</v>
      </c>
      <c r="H33" s="17">
        <v>14.5</v>
      </c>
      <c r="I33" s="18">
        <v>130</v>
      </c>
      <c r="J33" s="18">
        <v>46</v>
      </c>
      <c r="K33" s="18">
        <v>33</v>
      </c>
      <c r="L33" s="18">
        <v>99</v>
      </c>
      <c r="M33" s="19">
        <v>1.18</v>
      </c>
      <c r="N33" s="19">
        <v>0.01</v>
      </c>
      <c r="O33" s="19">
        <v>0.36</v>
      </c>
      <c r="P33" s="19">
        <v>0.06</v>
      </c>
    </row>
    <row r="34" spans="1:16" s="1" customFormat="1" ht="12.75" customHeight="1">
      <c r="A34" s="16" t="s">
        <v>64</v>
      </c>
      <c r="B34" s="27">
        <v>4.86</v>
      </c>
      <c r="C34" s="28">
        <v>8.03</v>
      </c>
      <c r="D34" s="20" t="s">
        <v>65</v>
      </c>
      <c r="E34" s="23" t="s">
        <v>25</v>
      </c>
      <c r="F34" s="31">
        <v>0</v>
      </c>
      <c r="G34" s="31">
        <v>0</v>
      </c>
      <c r="H34" s="31">
        <v>15</v>
      </c>
      <c r="I34" s="32">
        <v>60</v>
      </c>
      <c r="J34" s="32">
        <v>1</v>
      </c>
      <c r="K34" s="32">
        <v>0</v>
      </c>
      <c r="L34" s="32">
        <v>0</v>
      </c>
      <c r="M34" s="28">
        <v>0.05</v>
      </c>
      <c r="N34" s="28">
        <v>0</v>
      </c>
      <c r="O34" s="28">
        <v>0</v>
      </c>
      <c r="P34" s="28">
        <v>0</v>
      </c>
    </row>
    <row r="35" spans="1:16" s="1" customFormat="1" ht="25.5" customHeight="1">
      <c r="A35" s="16"/>
      <c r="B35" s="27">
        <v>2.92</v>
      </c>
      <c r="C35" s="28">
        <v>4.92</v>
      </c>
      <c r="D35" s="35" t="s">
        <v>39</v>
      </c>
      <c r="E35" s="23" t="s">
        <v>40</v>
      </c>
      <c r="F35" s="17">
        <v>3.8</v>
      </c>
      <c r="G35" s="17">
        <v>0.8</v>
      </c>
      <c r="H35" s="17">
        <v>25.1</v>
      </c>
      <c r="I35" s="18">
        <v>123</v>
      </c>
      <c r="J35" s="18">
        <v>28</v>
      </c>
      <c r="K35" s="18">
        <v>0</v>
      </c>
      <c r="L35" s="18">
        <v>0</v>
      </c>
      <c r="M35" s="19">
        <v>1.48</v>
      </c>
      <c r="N35" s="19">
        <v>0.17</v>
      </c>
      <c r="O35" s="19">
        <v>0</v>
      </c>
      <c r="P35" s="19">
        <v>0</v>
      </c>
    </row>
    <row r="36" spans="1:16" ht="14.25" customHeight="1">
      <c r="A36" s="16"/>
      <c r="B36" s="36">
        <f>SUM(B31:B35)</f>
        <v>69.10000000000001</v>
      </c>
      <c r="C36" s="37">
        <f>SUM(C31:C35)</f>
        <v>103.6</v>
      </c>
      <c r="D36" s="38" t="s">
        <v>30</v>
      </c>
      <c r="E36" s="39"/>
      <c r="F36" s="40">
        <f>SUM(F31:F35)</f>
        <v>26.400000000000002</v>
      </c>
      <c r="G36" s="40">
        <f>SUM(G31:G35)</f>
        <v>24.200000000000003</v>
      </c>
      <c r="H36" s="40">
        <f>SUM(H31:H35)</f>
        <v>76.1</v>
      </c>
      <c r="I36" s="41">
        <f>SUM(I31:I35)</f>
        <v>627</v>
      </c>
      <c r="J36" s="41">
        <f>SUM(J31:J35)</f>
        <v>127</v>
      </c>
      <c r="K36" s="41">
        <f>SUM(K31:K35)</f>
        <v>84</v>
      </c>
      <c r="L36" s="41">
        <f>SUM(L31:L35)</f>
        <v>254</v>
      </c>
      <c r="M36" s="37">
        <f>SUM(M31:M35)</f>
        <v>5.109999999999999</v>
      </c>
      <c r="N36" s="37">
        <f>SUM(N31:N35)</f>
        <v>0.38000000000000006</v>
      </c>
      <c r="O36" s="37">
        <f>SUM(O31:O35)</f>
        <v>12.610000000000001</v>
      </c>
      <c r="P36" s="37">
        <f>SUM(P31:P35)</f>
        <v>0.11</v>
      </c>
    </row>
    <row r="37" spans="1:16" ht="14.25" customHeight="1">
      <c r="A37" s="16"/>
      <c r="B37" s="16"/>
      <c r="C37" s="19"/>
      <c r="D37" s="22" t="s">
        <v>41</v>
      </c>
      <c r="E37" s="23"/>
      <c r="F37" s="17"/>
      <c r="G37" s="17"/>
      <c r="H37" s="17"/>
      <c r="I37" s="18"/>
      <c r="J37" s="18"/>
      <c r="K37" s="18"/>
      <c r="L37" s="18"/>
      <c r="M37" s="19"/>
      <c r="N37" s="19"/>
      <c r="O37" s="19"/>
      <c r="P37" s="19"/>
    </row>
    <row r="38" spans="1:16" ht="14.25" customHeight="1">
      <c r="A38" s="27" t="s">
        <v>66</v>
      </c>
      <c r="B38" s="27">
        <v>20.11</v>
      </c>
      <c r="C38" s="28">
        <v>32.46</v>
      </c>
      <c r="D38" s="34" t="s">
        <v>67</v>
      </c>
      <c r="E38" s="30" t="s">
        <v>68</v>
      </c>
      <c r="F38" s="31">
        <v>10.3</v>
      </c>
      <c r="G38" s="31">
        <v>9.9</v>
      </c>
      <c r="H38" s="31">
        <v>19.4</v>
      </c>
      <c r="I38" s="32">
        <v>208</v>
      </c>
      <c r="J38" s="32">
        <v>25</v>
      </c>
      <c r="K38" s="32">
        <v>17</v>
      </c>
      <c r="L38" s="32">
        <v>102</v>
      </c>
      <c r="M38" s="28">
        <v>1.1</v>
      </c>
      <c r="N38" s="28">
        <v>0.14</v>
      </c>
      <c r="O38" s="28">
        <v>0.19</v>
      </c>
      <c r="P38" s="28">
        <v>0.01</v>
      </c>
    </row>
    <row r="39" spans="1:17" ht="14.25" customHeight="1">
      <c r="A39" s="27">
        <v>388</v>
      </c>
      <c r="B39" s="27">
        <v>6.04</v>
      </c>
      <c r="C39" s="28">
        <v>7.85</v>
      </c>
      <c r="D39" s="34" t="s">
        <v>69</v>
      </c>
      <c r="E39" s="30" t="s">
        <v>25</v>
      </c>
      <c r="F39" s="31">
        <v>0.7</v>
      </c>
      <c r="G39" s="31">
        <v>0.3</v>
      </c>
      <c r="H39" s="31">
        <v>24.6</v>
      </c>
      <c r="I39" s="32">
        <v>104</v>
      </c>
      <c r="J39" s="32">
        <v>10</v>
      </c>
      <c r="K39" s="32">
        <v>3</v>
      </c>
      <c r="L39" s="32">
        <v>3</v>
      </c>
      <c r="M39" s="28">
        <v>0.65</v>
      </c>
      <c r="N39" s="28">
        <v>0.01</v>
      </c>
      <c r="O39" s="28">
        <v>20</v>
      </c>
      <c r="P39" s="28">
        <v>0</v>
      </c>
      <c r="Q39" s="28"/>
    </row>
    <row r="40" spans="1:16" ht="14.25" customHeight="1">
      <c r="A40" s="16"/>
      <c r="B40" s="44">
        <f>SUM(B38:B39)</f>
        <v>26.15</v>
      </c>
      <c r="C40" s="45">
        <f>SUM(C38:C39)</f>
        <v>40.31</v>
      </c>
      <c r="D40" s="38" t="s">
        <v>30</v>
      </c>
      <c r="E40" s="39"/>
      <c r="F40" s="40">
        <f>SUM(F38:F39)</f>
        <v>11</v>
      </c>
      <c r="G40" s="40">
        <f>SUM(G38:G39)</f>
        <v>10.200000000000001</v>
      </c>
      <c r="H40" s="40">
        <f>SUM(H38:H39)</f>
        <v>44</v>
      </c>
      <c r="I40" s="41">
        <f>SUM(I38:I39)</f>
        <v>312</v>
      </c>
      <c r="J40" s="41">
        <f>SUM(J38:J39)</f>
        <v>35</v>
      </c>
      <c r="K40" s="41">
        <f>SUM(K38:K39)</f>
        <v>20</v>
      </c>
      <c r="L40" s="41">
        <f>SUM(L38:L39)</f>
        <v>105</v>
      </c>
      <c r="M40" s="37">
        <f>SUM(M38:M39)</f>
        <v>1.75</v>
      </c>
      <c r="N40" s="37">
        <f>SUM(N38:N39)</f>
        <v>0.15000000000000002</v>
      </c>
      <c r="O40" s="37">
        <f>SUM(O38:O39)</f>
        <v>20.19</v>
      </c>
      <c r="P40" s="37">
        <f>SUM(P38:P39)</f>
        <v>0.01</v>
      </c>
    </row>
    <row r="41" spans="1:16" ht="14.25" customHeight="1">
      <c r="A41" s="16"/>
      <c r="B41" s="27"/>
      <c r="C41" s="28"/>
      <c r="D41" s="48" t="s">
        <v>47</v>
      </c>
      <c r="E41" s="39"/>
      <c r="F41" s="49">
        <f>F29+F36+F40</f>
        <v>72.6</v>
      </c>
      <c r="G41" s="49">
        <f>G29+G36+G40</f>
        <v>66</v>
      </c>
      <c r="H41" s="49">
        <f>H29+H36+H40</f>
        <v>187.6</v>
      </c>
      <c r="I41" s="50">
        <f>I29+I36+I40</f>
        <v>1634</v>
      </c>
      <c r="J41" s="50">
        <f>J29+J36+J40</f>
        <v>531.6</v>
      </c>
      <c r="K41" s="50">
        <f>K29+K36+K40</f>
        <v>158.6</v>
      </c>
      <c r="L41" s="50">
        <f>L29+L36+L40</f>
        <v>861.3</v>
      </c>
      <c r="M41" s="51">
        <f>M29+M36+M40</f>
        <v>9.57</v>
      </c>
      <c r="N41" s="51">
        <f>N29+N36+N40</f>
        <v>0.7300000000000001</v>
      </c>
      <c r="O41" s="51">
        <f>O29+O36+O40</f>
        <v>36.88</v>
      </c>
      <c r="P41" s="51">
        <f>P29+P36+P40</f>
        <v>0.21000000000000002</v>
      </c>
    </row>
    <row r="42" spans="1:16" ht="14.25" customHeight="1">
      <c r="A42" s="16"/>
      <c r="B42" s="27"/>
      <c r="C42" s="28"/>
      <c r="D42" s="21" t="s">
        <v>70</v>
      </c>
      <c r="E42" s="23"/>
      <c r="F42" s="17"/>
      <c r="G42" s="17"/>
      <c r="H42" s="17"/>
      <c r="I42" s="18"/>
      <c r="J42" s="18"/>
      <c r="K42" s="18"/>
      <c r="L42" s="18"/>
      <c r="M42" s="19"/>
      <c r="N42" s="19"/>
      <c r="O42" s="19"/>
      <c r="P42" s="19"/>
    </row>
    <row r="43" spans="1:16" ht="14.25" customHeight="1">
      <c r="A43" s="16"/>
      <c r="B43" s="27"/>
      <c r="C43" s="28"/>
      <c r="D43" s="22" t="s">
        <v>49</v>
      </c>
      <c r="E43" s="23"/>
      <c r="F43" s="17"/>
      <c r="G43" s="17"/>
      <c r="H43" s="17"/>
      <c r="I43" s="18"/>
      <c r="J43" s="18"/>
      <c r="K43" s="18"/>
      <c r="L43" s="18"/>
      <c r="M43" s="19"/>
      <c r="N43" s="19"/>
      <c r="O43" s="19"/>
      <c r="P43" s="19"/>
    </row>
    <row r="44" spans="1:16" ht="14.25" customHeight="1">
      <c r="A44" s="27"/>
      <c r="B44" s="27">
        <v>9.15</v>
      </c>
      <c r="C44" s="28">
        <v>11.39</v>
      </c>
      <c r="D44" s="29" t="s">
        <v>22</v>
      </c>
      <c r="E44" s="30" t="s">
        <v>23</v>
      </c>
      <c r="F44" s="31">
        <v>0.15</v>
      </c>
      <c r="G44" s="31">
        <v>10.9</v>
      </c>
      <c r="H44" s="31">
        <v>0.21</v>
      </c>
      <c r="I44" s="32">
        <v>99.3</v>
      </c>
      <c r="J44" s="32">
        <v>2</v>
      </c>
      <c r="K44" s="32">
        <v>0</v>
      </c>
      <c r="L44" s="32">
        <v>3</v>
      </c>
      <c r="M44" s="31">
        <v>0.03</v>
      </c>
      <c r="N44" s="31">
        <v>0</v>
      </c>
      <c r="O44" s="31">
        <v>0</v>
      </c>
      <c r="P44" s="31">
        <v>0.09</v>
      </c>
    </row>
    <row r="45" spans="1:16" ht="14.25" customHeight="1">
      <c r="A45" s="27">
        <v>271</v>
      </c>
      <c r="B45" s="27">
        <v>28.24</v>
      </c>
      <c r="C45" s="28">
        <v>42.77</v>
      </c>
      <c r="D45" s="29" t="s">
        <v>71</v>
      </c>
      <c r="E45" s="30" t="s">
        <v>35</v>
      </c>
      <c r="F45" s="31">
        <v>13.8</v>
      </c>
      <c r="G45" s="31">
        <v>11.3</v>
      </c>
      <c r="H45" s="31">
        <v>10.1</v>
      </c>
      <c r="I45" s="32">
        <v>198</v>
      </c>
      <c r="J45" s="32">
        <v>10</v>
      </c>
      <c r="K45" s="32">
        <v>10</v>
      </c>
      <c r="L45" s="32">
        <v>53</v>
      </c>
      <c r="M45" s="28">
        <v>1</v>
      </c>
      <c r="N45" s="28">
        <v>0.30000000000000004</v>
      </c>
      <c r="O45" s="28">
        <v>0</v>
      </c>
      <c r="P45" s="28">
        <v>0</v>
      </c>
    </row>
    <row r="46" spans="1:16" s="1" customFormat="1" ht="12.75" customHeight="1">
      <c r="A46" s="27">
        <v>309</v>
      </c>
      <c r="B46" s="27">
        <v>6.88</v>
      </c>
      <c r="C46" s="28">
        <v>8.63</v>
      </c>
      <c r="D46" s="29" t="s">
        <v>72</v>
      </c>
      <c r="E46" s="30" t="s">
        <v>37</v>
      </c>
      <c r="F46" s="31">
        <v>6.5</v>
      </c>
      <c r="G46" s="31">
        <v>5.7</v>
      </c>
      <c r="H46" s="31">
        <v>33.5</v>
      </c>
      <c r="I46" s="32">
        <v>212</v>
      </c>
      <c r="J46" s="32">
        <v>8</v>
      </c>
      <c r="K46" s="32">
        <v>9</v>
      </c>
      <c r="L46" s="32">
        <v>42</v>
      </c>
      <c r="M46" s="28">
        <v>0.91</v>
      </c>
      <c r="N46" s="28">
        <v>0.07</v>
      </c>
      <c r="O46" s="28">
        <v>0</v>
      </c>
      <c r="P46" s="28">
        <v>0.03</v>
      </c>
    </row>
    <row r="47" spans="1:16" s="1" customFormat="1" ht="12.75" customHeight="1">
      <c r="A47" s="27">
        <v>71</v>
      </c>
      <c r="B47" s="27">
        <v>4.15</v>
      </c>
      <c r="C47" s="28">
        <v>6.07</v>
      </c>
      <c r="D47" s="34" t="s">
        <v>73</v>
      </c>
      <c r="E47" s="30" t="s">
        <v>74</v>
      </c>
      <c r="F47" s="31">
        <v>0.4</v>
      </c>
      <c r="G47" s="31">
        <v>0.1</v>
      </c>
      <c r="H47" s="31">
        <v>1.5</v>
      </c>
      <c r="I47" s="32">
        <v>9</v>
      </c>
      <c r="J47" s="32">
        <v>6</v>
      </c>
      <c r="K47" s="32">
        <v>8</v>
      </c>
      <c r="L47" s="32">
        <v>10</v>
      </c>
      <c r="M47" s="28">
        <v>0.36</v>
      </c>
      <c r="N47" s="28">
        <v>0.02</v>
      </c>
      <c r="O47" s="28">
        <v>10</v>
      </c>
      <c r="P47" s="28">
        <v>0</v>
      </c>
    </row>
    <row r="48" spans="1:16" ht="14.25" customHeight="1">
      <c r="A48" s="27">
        <v>338</v>
      </c>
      <c r="B48" s="27">
        <v>11.25</v>
      </c>
      <c r="C48" s="28">
        <v>12</v>
      </c>
      <c r="D48" s="29" t="s">
        <v>75</v>
      </c>
      <c r="E48" s="30" t="s">
        <v>76</v>
      </c>
      <c r="F48" s="31">
        <v>0.6</v>
      </c>
      <c r="G48" s="31">
        <v>0.6</v>
      </c>
      <c r="H48" s="31">
        <v>14.7</v>
      </c>
      <c r="I48" s="32">
        <v>67</v>
      </c>
      <c r="J48" s="32">
        <v>24</v>
      </c>
      <c r="K48" s="32">
        <v>14</v>
      </c>
      <c r="L48" s="32">
        <v>17</v>
      </c>
      <c r="M48" s="28">
        <v>3.3</v>
      </c>
      <c r="N48" s="28">
        <v>0.05</v>
      </c>
      <c r="O48" s="28">
        <v>15</v>
      </c>
      <c r="P48" s="28">
        <v>0</v>
      </c>
    </row>
    <row r="49" spans="1:17" ht="14.25" customHeight="1">
      <c r="A49" s="27">
        <v>376</v>
      </c>
      <c r="B49" s="28">
        <v>0.85</v>
      </c>
      <c r="C49" s="28">
        <v>1.45</v>
      </c>
      <c r="D49" s="34" t="s">
        <v>38</v>
      </c>
      <c r="E49" s="30" t="s">
        <v>25</v>
      </c>
      <c r="F49" s="31">
        <v>0.2</v>
      </c>
      <c r="G49" s="31">
        <v>0.1</v>
      </c>
      <c r="H49" s="31">
        <v>10.1</v>
      </c>
      <c r="I49" s="32">
        <v>41</v>
      </c>
      <c r="J49" s="32">
        <v>5</v>
      </c>
      <c r="K49" s="32">
        <v>4</v>
      </c>
      <c r="L49" s="32">
        <v>8</v>
      </c>
      <c r="M49" s="28">
        <v>0.85</v>
      </c>
      <c r="N49" s="28">
        <v>0</v>
      </c>
      <c r="O49" s="28">
        <v>0.1</v>
      </c>
      <c r="P49" s="28">
        <v>0</v>
      </c>
      <c r="Q49" s="28"/>
    </row>
    <row r="50" spans="1:16" ht="14.25" customHeight="1">
      <c r="A50" s="16"/>
      <c r="B50" s="16">
        <v>1.65</v>
      </c>
      <c r="C50" s="28">
        <v>3.15</v>
      </c>
      <c r="D50" s="35" t="s">
        <v>28</v>
      </c>
      <c r="E50" s="23" t="s">
        <v>29</v>
      </c>
      <c r="F50" s="17">
        <v>2</v>
      </c>
      <c r="G50" s="17">
        <v>0.5</v>
      </c>
      <c r="H50" s="17">
        <v>14.3</v>
      </c>
      <c r="I50" s="18">
        <v>70</v>
      </c>
      <c r="J50" s="18">
        <v>10</v>
      </c>
      <c r="K50" s="18">
        <v>0</v>
      </c>
      <c r="L50" s="18">
        <v>0</v>
      </c>
      <c r="M50" s="19">
        <v>0.5</v>
      </c>
      <c r="N50" s="19">
        <v>0.08</v>
      </c>
      <c r="O50" s="19">
        <v>0</v>
      </c>
      <c r="P50" s="19">
        <v>0</v>
      </c>
    </row>
    <row r="51" spans="1:16" ht="14.25" customHeight="1">
      <c r="A51" s="27"/>
      <c r="B51" s="44">
        <f>SUM(B44:B50)</f>
        <v>62.169999999999995</v>
      </c>
      <c r="C51" s="28">
        <f>SUM(C44:C50)</f>
        <v>85.46000000000001</v>
      </c>
      <c r="D51" s="38" t="s">
        <v>30</v>
      </c>
      <c r="E51" s="39"/>
      <c r="F51" s="40">
        <f>SUM(F44:F50)</f>
        <v>23.65</v>
      </c>
      <c r="G51" s="40">
        <f>SUM(G44:G50)</f>
        <v>29.200000000000003</v>
      </c>
      <c r="H51" s="40">
        <f>SUM(H44:H50)</f>
        <v>84.40999999999998</v>
      </c>
      <c r="I51" s="41">
        <f>SUM(I44:I50)</f>
        <v>696.3</v>
      </c>
      <c r="J51" s="41">
        <f>SUM(J44:J50)</f>
        <v>65</v>
      </c>
      <c r="K51" s="41">
        <f>SUM(K44:K50)</f>
        <v>45</v>
      </c>
      <c r="L51" s="41">
        <f>SUM(L44:L50)</f>
        <v>133</v>
      </c>
      <c r="M51" s="37">
        <f>SUM(M44:M50)</f>
        <v>6.95</v>
      </c>
      <c r="N51" s="37">
        <f>SUM(N44:N50)</f>
        <v>0.52</v>
      </c>
      <c r="O51" s="37">
        <f>SUM(O44:O50)</f>
        <v>25.1</v>
      </c>
      <c r="P51" s="37">
        <f>SUM(P44:P50)</f>
        <v>0.12</v>
      </c>
    </row>
    <row r="52" spans="1:16" ht="14.25" customHeight="1">
      <c r="A52" s="16"/>
      <c r="B52" s="27"/>
      <c r="C52" s="28"/>
      <c r="D52" s="22" t="s">
        <v>31</v>
      </c>
      <c r="E52" s="23"/>
      <c r="F52" s="17"/>
      <c r="G52" s="17"/>
      <c r="H52" s="17"/>
      <c r="I52" s="18"/>
      <c r="J52" s="18"/>
      <c r="K52" s="18"/>
      <c r="L52" s="18"/>
      <c r="M52" s="19"/>
      <c r="N52" s="19"/>
      <c r="O52" s="19"/>
      <c r="P52" s="19"/>
    </row>
    <row r="53" spans="1:256" s="42" customFormat="1" ht="29.25" customHeight="1">
      <c r="A53" s="27">
        <v>102</v>
      </c>
      <c r="B53" s="27">
        <v>5.09</v>
      </c>
      <c r="C53" s="28">
        <v>21</v>
      </c>
      <c r="D53" s="52" t="s">
        <v>77</v>
      </c>
      <c r="E53" s="30" t="s">
        <v>33</v>
      </c>
      <c r="F53" s="31">
        <v>8.8</v>
      </c>
      <c r="G53" s="31">
        <v>4.1</v>
      </c>
      <c r="H53" s="31">
        <v>14.5</v>
      </c>
      <c r="I53" s="32">
        <v>127</v>
      </c>
      <c r="J53" s="32">
        <v>24</v>
      </c>
      <c r="K53" s="32">
        <v>33</v>
      </c>
      <c r="L53" s="32">
        <v>107</v>
      </c>
      <c r="M53" s="28">
        <v>2.14</v>
      </c>
      <c r="N53" s="28">
        <v>0.23</v>
      </c>
      <c r="O53" s="28">
        <v>5</v>
      </c>
      <c r="P53" s="28">
        <v>0</v>
      </c>
      <c r="IV53" s="43"/>
    </row>
    <row r="54" spans="1:256" s="42" customFormat="1" ht="15" customHeight="1">
      <c r="A54" s="27" t="s">
        <v>78</v>
      </c>
      <c r="B54" s="27">
        <v>52.16</v>
      </c>
      <c r="C54" s="28">
        <v>59.99</v>
      </c>
      <c r="D54" s="29" t="s">
        <v>79</v>
      </c>
      <c r="E54" s="30" t="s">
        <v>80</v>
      </c>
      <c r="F54" s="31">
        <v>17</v>
      </c>
      <c r="G54" s="31">
        <v>10</v>
      </c>
      <c r="H54" s="31">
        <v>4.3</v>
      </c>
      <c r="I54" s="32">
        <v>176</v>
      </c>
      <c r="J54" s="32">
        <v>14</v>
      </c>
      <c r="K54" s="32">
        <v>21</v>
      </c>
      <c r="L54" s="32">
        <v>141</v>
      </c>
      <c r="M54" s="28">
        <v>0.6000000000000001</v>
      </c>
      <c r="N54" s="28">
        <v>0.16</v>
      </c>
      <c r="O54" s="28">
        <v>0.5700000000000001</v>
      </c>
      <c r="P54" s="28">
        <v>0.02</v>
      </c>
      <c r="IV54" s="43"/>
    </row>
    <row r="55" spans="1:16" s="1" customFormat="1" ht="15.75" customHeight="1">
      <c r="A55" s="16">
        <v>304</v>
      </c>
      <c r="B55" s="27">
        <v>9.19</v>
      </c>
      <c r="C55" s="28">
        <v>14.33</v>
      </c>
      <c r="D55" s="29" t="s">
        <v>81</v>
      </c>
      <c r="E55" s="30" t="s">
        <v>37</v>
      </c>
      <c r="F55" s="17">
        <v>4.4</v>
      </c>
      <c r="G55" s="17">
        <v>7.5</v>
      </c>
      <c r="H55" s="17">
        <v>33.7</v>
      </c>
      <c r="I55" s="18">
        <v>220</v>
      </c>
      <c r="J55" s="18">
        <v>2</v>
      </c>
      <c r="K55" s="18">
        <v>23</v>
      </c>
      <c r="L55" s="18">
        <v>73</v>
      </c>
      <c r="M55" s="19">
        <v>0.62</v>
      </c>
      <c r="N55" s="19">
        <v>0</v>
      </c>
      <c r="O55" s="19">
        <v>0.04</v>
      </c>
      <c r="P55" s="19">
        <v>0.056</v>
      </c>
    </row>
    <row r="56" spans="1:256" s="42" customFormat="1" ht="16.5" customHeight="1">
      <c r="A56" s="16">
        <v>342</v>
      </c>
      <c r="B56" s="27">
        <v>4.08</v>
      </c>
      <c r="C56" s="28">
        <v>4.74</v>
      </c>
      <c r="D56" s="53" t="s">
        <v>82</v>
      </c>
      <c r="E56" s="23" t="s">
        <v>25</v>
      </c>
      <c r="F56" s="17">
        <v>0.2</v>
      </c>
      <c r="G56" s="17">
        <v>0.2</v>
      </c>
      <c r="H56" s="17">
        <v>13.9</v>
      </c>
      <c r="I56" s="18">
        <v>58</v>
      </c>
      <c r="J56" s="18">
        <v>7</v>
      </c>
      <c r="K56" s="18">
        <v>4</v>
      </c>
      <c r="L56" s="18">
        <v>4</v>
      </c>
      <c r="M56" s="19">
        <v>0.9</v>
      </c>
      <c r="N56" s="19">
        <v>0</v>
      </c>
      <c r="O56" s="19">
        <v>4.1</v>
      </c>
      <c r="P56" s="19">
        <v>0</v>
      </c>
      <c r="IV56" s="43"/>
    </row>
    <row r="57" spans="1:16" s="1" customFormat="1" ht="25.5" customHeight="1">
      <c r="A57" s="16"/>
      <c r="B57" s="27">
        <v>2.92</v>
      </c>
      <c r="C57" s="28">
        <v>4.92</v>
      </c>
      <c r="D57" s="35" t="s">
        <v>39</v>
      </c>
      <c r="E57" s="23" t="s">
        <v>40</v>
      </c>
      <c r="F57" s="17">
        <v>3.8</v>
      </c>
      <c r="G57" s="17">
        <v>0.8</v>
      </c>
      <c r="H57" s="17">
        <v>25.1</v>
      </c>
      <c r="I57" s="18">
        <v>123</v>
      </c>
      <c r="J57" s="18">
        <v>28</v>
      </c>
      <c r="K57" s="18">
        <v>0</v>
      </c>
      <c r="L57" s="18">
        <v>0</v>
      </c>
      <c r="M57" s="19">
        <v>1.48</v>
      </c>
      <c r="N57" s="19">
        <v>0.17</v>
      </c>
      <c r="O57" s="19">
        <v>0</v>
      </c>
      <c r="P57" s="19">
        <v>0</v>
      </c>
    </row>
    <row r="58" spans="1:16" ht="14.25" customHeight="1">
      <c r="A58" s="16"/>
      <c r="B58" s="44">
        <f>SUM(B53:B57)</f>
        <v>73.44</v>
      </c>
      <c r="C58" s="45">
        <f>SUM(C53:C57)</f>
        <v>104.98</v>
      </c>
      <c r="D58" s="54" t="s">
        <v>30</v>
      </c>
      <c r="E58" s="23"/>
      <c r="F58" s="40">
        <f>SUM(F53:F57)</f>
        <v>34.2</v>
      </c>
      <c r="G58" s="40">
        <f>SUM(G53:G57)</f>
        <v>22.6</v>
      </c>
      <c r="H58" s="40">
        <f>SUM(H53:H57)</f>
        <v>91.5</v>
      </c>
      <c r="I58" s="41">
        <f>SUM(I53:I57)</f>
        <v>704</v>
      </c>
      <c r="J58" s="41">
        <f>SUM(J53:J57)</f>
        <v>75</v>
      </c>
      <c r="K58" s="41">
        <f>SUM(K53:K57)</f>
        <v>81</v>
      </c>
      <c r="L58" s="41">
        <f>SUM(L53:L57)</f>
        <v>325</v>
      </c>
      <c r="M58" s="37">
        <f>SUM(M53:M57)</f>
        <v>5.74</v>
      </c>
      <c r="N58" s="37">
        <f>SUM(N53:N57)</f>
        <v>0.56</v>
      </c>
      <c r="O58" s="37">
        <f>SUM(O53:O57)</f>
        <v>9.71</v>
      </c>
      <c r="P58" s="37">
        <f>SUM(P53:P57)</f>
        <v>0.076</v>
      </c>
    </row>
    <row r="59" spans="1:16" ht="14.25" customHeight="1">
      <c r="A59" s="16"/>
      <c r="B59" s="27"/>
      <c r="C59" s="28"/>
      <c r="D59" s="22" t="s">
        <v>41</v>
      </c>
      <c r="E59" s="23"/>
      <c r="F59" s="17"/>
      <c r="G59" s="17"/>
      <c r="H59" s="17"/>
      <c r="I59" s="18"/>
      <c r="J59" s="18"/>
      <c r="K59" s="18"/>
      <c r="L59" s="18"/>
      <c r="M59" s="19"/>
      <c r="N59" s="19"/>
      <c r="O59" s="19"/>
      <c r="P59" s="19"/>
    </row>
    <row r="60" spans="1:17" ht="14.25" customHeight="1">
      <c r="A60" s="27" t="s">
        <v>83</v>
      </c>
      <c r="B60" s="27"/>
      <c r="C60" s="28">
        <v>18.73</v>
      </c>
      <c r="D60" s="34" t="s">
        <v>84</v>
      </c>
      <c r="E60" s="30" t="s">
        <v>35</v>
      </c>
      <c r="F60" s="31">
        <v>11.6</v>
      </c>
      <c r="G60" s="31">
        <v>10.5</v>
      </c>
      <c r="H60" s="31">
        <v>33</v>
      </c>
      <c r="I60" s="32">
        <v>273</v>
      </c>
      <c r="J60" s="32">
        <v>84.1</v>
      </c>
      <c r="K60" s="32">
        <v>18.1</v>
      </c>
      <c r="L60" s="32">
        <v>121.5</v>
      </c>
      <c r="M60" s="28">
        <v>0.7</v>
      </c>
      <c r="N60" s="28">
        <v>0.009</v>
      </c>
      <c r="O60" s="28">
        <v>0.3</v>
      </c>
      <c r="P60" s="28">
        <v>4.6</v>
      </c>
      <c r="Q60" s="28"/>
    </row>
    <row r="61" spans="1:17" ht="14.25" customHeight="1">
      <c r="A61" s="16" t="s">
        <v>85</v>
      </c>
      <c r="B61" s="27">
        <v>4.77</v>
      </c>
      <c r="C61" s="28">
        <v>7.92</v>
      </c>
      <c r="D61" s="34" t="s">
        <v>86</v>
      </c>
      <c r="E61" s="23" t="s">
        <v>25</v>
      </c>
      <c r="F61" s="17">
        <v>0.2</v>
      </c>
      <c r="G61" s="17">
        <v>0.1</v>
      </c>
      <c r="H61" s="17">
        <v>12</v>
      </c>
      <c r="I61" s="18">
        <v>49</v>
      </c>
      <c r="J61" s="18">
        <v>11</v>
      </c>
      <c r="K61" s="18">
        <v>8</v>
      </c>
      <c r="L61" s="18">
        <v>9</v>
      </c>
      <c r="M61" s="19">
        <v>0.2</v>
      </c>
      <c r="N61" s="19">
        <v>0.01</v>
      </c>
      <c r="O61" s="19">
        <v>4.5</v>
      </c>
      <c r="P61" s="19">
        <v>0</v>
      </c>
      <c r="Q61" s="55"/>
    </row>
    <row r="62" spans="1:16" s="56" customFormat="1" ht="15" customHeight="1">
      <c r="A62" s="27">
        <v>338</v>
      </c>
      <c r="B62" s="27">
        <v>11.25</v>
      </c>
      <c r="C62" s="28">
        <v>12</v>
      </c>
      <c r="D62" s="29" t="s">
        <v>75</v>
      </c>
      <c r="E62" s="30" t="s">
        <v>76</v>
      </c>
      <c r="F62" s="31">
        <v>0.6</v>
      </c>
      <c r="G62" s="31">
        <v>0.6</v>
      </c>
      <c r="H62" s="31">
        <v>14.7</v>
      </c>
      <c r="I62" s="32">
        <v>67</v>
      </c>
      <c r="J62" s="32">
        <v>24</v>
      </c>
      <c r="K62" s="32">
        <v>14</v>
      </c>
      <c r="L62" s="32">
        <v>17</v>
      </c>
      <c r="M62" s="28">
        <v>3.3</v>
      </c>
      <c r="N62" s="28">
        <v>0.05</v>
      </c>
      <c r="O62" s="28">
        <v>15</v>
      </c>
      <c r="P62" s="28">
        <v>0</v>
      </c>
    </row>
    <row r="63" spans="1:16" ht="14.25" customHeight="1">
      <c r="A63" s="16"/>
      <c r="B63" s="44">
        <f>SUM(B60:B62)</f>
        <v>16.02</v>
      </c>
      <c r="C63" s="45">
        <f>SUM(C60:C62)</f>
        <v>38.650000000000006</v>
      </c>
      <c r="D63" s="38" t="s">
        <v>30</v>
      </c>
      <c r="E63" s="39"/>
      <c r="F63" s="40">
        <f>SUM(F60:F62)</f>
        <v>12.4</v>
      </c>
      <c r="G63" s="40">
        <f>SUM(G60:G62)</f>
        <v>11.2</v>
      </c>
      <c r="H63" s="40">
        <f>SUM(H60:H62)</f>
        <v>59.7</v>
      </c>
      <c r="I63" s="41">
        <f>SUM(I60:I62)</f>
        <v>389</v>
      </c>
      <c r="J63" s="41">
        <f>SUM(J60:J62)</f>
        <v>119.1</v>
      </c>
      <c r="K63" s="41">
        <f>SUM(K60:K62)</f>
        <v>40.1</v>
      </c>
      <c r="L63" s="41">
        <f>SUM(L60:L62)</f>
        <v>147.5</v>
      </c>
      <c r="M63" s="37">
        <f>SUM(M60:M62)</f>
        <v>4.2</v>
      </c>
      <c r="N63" s="37">
        <f>SUM(N60:N62)</f>
        <v>0.069</v>
      </c>
      <c r="O63" s="37">
        <f>SUM(O60:O62)</f>
        <v>19.8</v>
      </c>
      <c r="P63" s="37">
        <f>SUM(P60:P62)</f>
        <v>4.6</v>
      </c>
    </row>
    <row r="64" spans="1:16" ht="14.25" customHeight="1">
      <c r="A64" s="16"/>
      <c r="B64" s="27"/>
      <c r="C64" s="28"/>
      <c r="D64" s="48" t="s">
        <v>47</v>
      </c>
      <c r="E64" s="23"/>
      <c r="F64" s="49">
        <f>F51+F58+F63</f>
        <v>70.25</v>
      </c>
      <c r="G64" s="49">
        <f>G51+G58+G63</f>
        <v>63</v>
      </c>
      <c r="H64" s="49">
        <f>H51+H58+H63</f>
        <v>235.60999999999996</v>
      </c>
      <c r="I64" s="50">
        <f>I51+I58+I63</f>
        <v>1789.3</v>
      </c>
      <c r="J64" s="50">
        <f>J51+J58+J63</f>
        <v>259.1</v>
      </c>
      <c r="K64" s="50">
        <f>K51+K58+K63</f>
        <v>166.1</v>
      </c>
      <c r="L64" s="50">
        <f>L51+L58+L63</f>
        <v>605.5</v>
      </c>
      <c r="M64" s="51">
        <f>M51+M58+M63</f>
        <v>16.89</v>
      </c>
      <c r="N64" s="51">
        <f>N51+N58+N63</f>
        <v>1.149</v>
      </c>
      <c r="O64" s="51">
        <f>O51+O58+O63</f>
        <v>54.61</v>
      </c>
      <c r="P64" s="51">
        <f>P51+P58+P63</f>
        <v>4.795999999999999</v>
      </c>
    </row>
    <row r="65" spans="1:16" ht="14.25" customHeight="1">
      <c r="A65" s="16"/>
      <c r="B65" s="27"/>
      <c r="C65" s="28"/>
      <c r="D65" s="21" t="s">
        <v>87</v>
      </c>
      <c r="E65" s="23"/>
      <c r="F65" s="17"/>
      <c r="G65" s="17"/>
      <c r="H65" s="17"/>
      <c r="I65" s="18"/>
      <c r="J65" s="18"/>
      <c r="K65" s="18"/>
      <c r="L65" s="18"/>
      <c r="M65" s="19"/>
      <c r="N65" s="19"/>
      <c r="O65" s="19"/>
      <c r="P65" s="19"/>
    </row>
    <row r="66" spans="1:16" ht="14.25" customHeight="1">
      <c r="A66" s="16"/>
      <c r="B66" s="27"/>
      <c r="C66" s="28"/>
      <c r="D66" s="22" t="s">
        <v>21</v>
      </c>
      <c r="E66" s="23"/>
      <c r="F66" s="17"/>
      <c r="G66" s="17"/>
      <c r="H66" s="17"/>
      <c r="I66" s="18"/>
      <c r="J66" s="18"/>
      <c r="K66" s="18"/>
      <c r="L66" s="18"/>
      <c r="M66" s="19"/>
      <c r="N66" s="19"/>
      <c r="O66" s="19"/>
      <c r="P66" s="19"/>
    </row>
    <row r="67" spans="1:16" ht="14.25" customHeight="1">
      <c r="A67" s="16">
        <v>14</v>
      </c>
      <c r="B67" s="28">
        <v>7.94</v>
      </c>
      <c r="C67" s="28">
        <v>6.72</v>
      </c>
      <c r="D67" s="35" t="s">
        <v>50</v>
      </c>
      <c r="E67" s="23" t="s">
        <v>51</v>
      </c>
      <c r="F67" s="17">
        <v>0.1</v>
      </c>
      <c r="G67" s="17">
        <v>6.2</v>
      </c>
      <c r="H67" s="17">
        <v>2.2</v>
      </c>
      <c r="I67" s="18">
        <v>65</v>
      </c>
      <c r="J67" s="18">
        <v>0</v>
      </c>
      <c r="K67" s="18">
        <v>0</v>
      </c>
      <c r="L67" s="18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25.5" customHeight="1">
      <c r="A68" s="27" t="s">
        <v>88</v>
      </c>
      <c r="B68" s="27">
        <v>33.42</v>
      </c>
      <c r="C68" s="28">
        <v>49.99</v>
      </c>
      <c r="D68" s="35" t="s">
        <v>89</v>
      </c>
      <c r="E68" s="30" t="s">
        <v>62</v>
      </c>
      <c r="F68" s="31">
        <v>15.2</v>
      </c>
      <c r="G68" s="31">
        <v>17</v>
      </c>
      <c r="H68" s="31">
        <v>11.5</v>
      </c>
      <c r="I68" s="32">
        <v>260</v>
      </c>
      <c r="J68" s="32">
        <v>116</v>
      </c>
      <c r="K68" s="32">
        <v>17</v>
      </c>
      <c r="L68" s="32">
        <v>123</v>
      </c>
      <c r="M68" s="28">
        <v>0.84</v>
      </c>
      <c r="N68" s="28">
        <v>0.2</v>
      </c>
      <c r="O68" s="28">
        <v>2.3</v>
      </c>
      <c r="P68" s="28">
        <v>0.04</v>
      </c>
    </row>
    <row r="69" spans="1:16" ht="14.25" customHeight="1">
      <c r="A69" s="16">
        <v>302</v>
      </c>
      <c r="B69" s="27">
        <v>9.6</v>
      </c>
      <c r="C69" s="28">
        <v>12.8</v>
      </c>
      <c r="D69" s="35" t="s">
        <v>36</v>
      </c>
      <c r="E69" s="30" t="s">
        <v>37</v>
      </c>
      <c r="F69" s="17">
        <v>10.2</v>
      </c>
      <c r="G69" s="17">
        <v>8.8</v>
      </c>
      <c r="H69" s="17">
        <v>44.1</v>
      </c>
      <c r="I69" s="18">
        <v>296</v>
      </c>
      <c r="J69" s="18">
        <v>18</v>
      </c>
      <c r="K69" s="18">
        <v>161</v>
      </c>
      <c r="L69" s="18">
        <v>242</v>
      </c>
      <c r="M69" s="19">
        <v>5.4</v>
      </c>
      <c r="N69" s="19">
        <v>0.25</v>
      </c>
      <c r="O69" s="19">
        <v>0</v>
      </c>
      <c r="P69" s="19">
        <v>0.03</v>
      </c>
    </row>
    <row r="70" spans="1:16" ht="14.25" customHeight="1">
      <c r="A70" s="16">
        <v>382</v>
      </c>
      <c r="B70" s="27">
        <v>9.29</v>
      </c>
      <c r="C70" s="28">
        <v>15.65</v>
      </c>
      <c r="D70" s="35" t="s">
        <v>90</v>
      </c>
      <c r="E70" s="23" t="s">
        <v>25</v>
      </c>
      <c r="F70" s="17">
        <v>3.9</v>
      </c>
      <c r="G70" s="17">
        <v>3.1</v>
      </c>
      <c r="H70" s="17">
        <v>21.1</v>
      </c>
      <c r="I70" s="18">
        <v>128</v>
      </c>
      <c r="J70" s="18">
        <v>126</v>
      </c>
      <c r="K70" s="18">
        <v>31</v>
      </c>
      <c r="L70" s="18">
        <v>116</v>
      </c>
      <c r="M70" s="19">
        <v>1.03</v>
      </c>
      <c r="N70" s="19">
        <v>0.04</v>
      </c>
      <c r="O70" s="19">
        <v>1.3</v>
      </c>
      <c r="P70" s="19">
        <v>0.02</v>
      </c>
    </row>
    <row r="71" spans="1:16" ht="14.25" customHeight="1">
      <c r="A71" s="16"/>
      <c r="B71" s="16">
        <v>1.65</v>
      </c>
      <c r="C71" s="28">
        <v>3.15</v>
      </c>
      <c r="D71" s="35" t="s">
        <v>28</v>
      </c>
      <c r="E71" s="23" t="s">
        <v>29</v>
      </c>
      <c r="F71" s="17">
        <v>2</v>
      </c>
      <c r="G71" s="17">
        <v>0.5</v>
      </c>
      <c r="H71" s="17">
        <v>14.3</v>
      </c>
      <c r="I71" s="18">
        <v>70</v>
      </c>
      <c r="J71" s="18">
        <v>10</v>
      </c>
      <c r="K71" s="18">
        <v>0</v>
      </c>
      <c r="L71" s="18">
        <v>0</v>
      </c>
      <c r="M71" s="19">
        <v>0.5</v>
      </c>
      <c r="N71" s="19">
        <v>0.08</v>
      </c>
      <c r="O71" s="19">
        <v>0</v>
      </c>
      <c r="P71" s="19">
        <v>0</v>
      </c>
    </row>
    <row r="72" spans="1:16" ht="14.25" customHeight="1">
      <c r="A72" s="16"/>
      <c r="B72" s="45">
        <f>SUM(B67:B71)</f>
        <v>61.9</v>
      </c>
      <c r="C72" s="45">
        <f>SUM(C67:C71)</f>
        <v>88.31000000000002</v>
      </c>
      <c r="D72" s="38" t="s">
        <v>30</v>
      </c>
      <c r="E72" s="39"/>
      <c r="F72" s="40">
        <f>SUM(F67:F71)</f>
        <v>31.4</v>
      </c>
      <c r="G72" s="40">
        <f>SUM(G67:G71)</f>
        <v>35.6</v>
      </c>
      <c r="H72" s="40">
        <f>SUM(H67:H71)</f>
        <v>93.2</v>
      </c>
      <c r="I72" s="41">
        <f>SUM(I67:I71)</f>
        <v>819</v>
      </c>
      <c r="J72" s="41">
        <f>SUM(J67:J71)</f>
        <v>270</v>
      </c>
      <c r="K72" s="41">
        <f>SUM(K67:K71)</f>
        <v>209</v>
      </c>
      <c r="L72" s="41">
        <f>SUM(L67:L71)</f>
        <v>481</v>
      </c>
      <c r="M72" s="37">
        <f>SUM(M67:M71)</f>
        <v>7.7700000000000005</v>
      </c>
      <c r="N72" s="37">
        <f>SUM(N67:N71)</f>
        <v>0.5700000000000001</v>
      </c>
      <c r="O72" s="37">
        <f>SUM(O67:O71)</f>
        <v>3.5999999999999996</v>
      </c>
      <c r="P72" s="37">
        <f>SUM(P67:P71)</f>
        <v>0.09</v>
      </c>
    </row>
    <row r="73" spans="1:16" ht="14.25" customHeight="1">
      <c r="A73" s="16"/>
      <c r="B73" s="16"/>
      <c r="C73" s="19"/>
      <c r="D73" s="22" t="s">
        <v>31</v>
      </c>
      <c r="E73" s="23"/>
      <c r="F73" s="17"/>
      <c r="G73" s="17"/>
      <c r="H73" s="17"/>
      <c r="I73" s="18"/>
      <c r="J73" s="18"/>
      <c r="K73" s="18"/>
      <c r="L73" s="18"/>
      <c r="M73" s="19"/>
      <c r="N73" s="19"/>
      <c r="O73" s="19"/>
      <c r="P73" s="19"/>
    </row>
    <row r="74" spans="1:256" s="42" customFormat="1" ht="27" customHeight="1">
      <c r="A74" s="27">
        <v>88</v>
      </c>
      <c r="B74" s="27">
        <v>15.17</v>
      </c>
      <c r="C74" s="28">
        <v>21.12</v>
      </c>
      <c r="D74" s="33" t="s">
        <v>91</v>
      </c>
      <c r="E74" s="30" t="s">
        <v>33</v>
      </c>
      <c r="F74" s="31">
        <v>4</v>
      </c>
      <c r="G74" s="31">
        <v>3.9</v>
      </c>
      <c r="H74" s="31">
        <v>6.9</v>
      </c>
      <c r="I74" s="32">
        <v>78</v>
      </c>
      <c r="J74" s="32">
        <v>28</v>
      </c>
      <c r="K74" s="32">
        <v>14</v>
      </c>
      <c r="L74" s="32">
        <v>66</v>
      </c>
      <c r="M74" s="28">
        <v>0.88</v>
      </c>
      <c r="N74" s="28">
        <v>0.06</v>
      </c>
      <c r="O74" s="28">
        <v>17.37</v>
      </c>
      <c r="P74" s="28">
        <v>0</v>
      </c>
      <c r="IV74" s="43"/>
    </row>
    <row r="75" spans="1:256" s="42" customFormat="1" ht="12.75" customHeight="1">
      <c r="A75" s="27" t="s">
        <v>92</v>
      </c>
      <c r="B75" s="27">
        <v>32.45</v>
      </c>
      <c r="C75" s="28">
        <v>60.88</v>
      </c>
      <c r="D75" s="34" t="s">
        <v>93</v>
      </c>
      <c r="E75" s="30" t="s">
        <v>35</v>
      </c>
      <c r="F75" s="17">
        <v>24</v>
      </c>
      <c r="G75" s="17">
        <v>16.7</v>
      </c>
      <c r="H75" s="17">
        <v>12.4</v>
      </c>
      <c r="I75" s="18">
        <v>296</v>
      </c>
      <c r="J75" s="18">
        <v>17</v>
      </c>
      <c r="K75" s="18">
        <v>89</v>
      </c>
      <c r="L75" s="18">
        <v>173</v>
      </c>
      <c r="M75" s="19">
        <v>2.11</v>
      </c>
      <c r="N75" s="19">
        <v>0.11</v>
      </c>
      <c r="O75" s="19">
        <v>1.66</v>
      </c>
      <c r="P75" s="19">
        <v>0.08</v>
      </c>
      <c r="IV75" s="43"/>
    </row>
    <row r="76" spans="1:16" s="1" customFormat="1" ht="12.75" customHeight="1">
      <c r="A76" s="16">
        <v>312</v>
      </c>
      <c r="B76" s="27">
        <v>14.2</v>
      </c>
      <c r="C76" s="28">
        <v>17.97</v>
      </c>
      <c r="D76" s="35" t="s">
        <v>63</v>
      </c>
      <c r="E76" s="30" t="s">
        <v>37</v>
      </c>
      <c r="F76" s="17">
        <v>3.8</v>
      </c>
      <c r="G76" s="17">
        <v>6.3</v>
      </c>
      <c r="H76" s="17">
        <v>14.5</v>
      </c>
      <c r="I76" s="18">
        <v>130</v>
      </c>
      <c r="J76" s="18">
        <v>46</v>
      </c>
      <c r="K76" s="18">
        <v>33</v>
      </c>
      <c r="L76" s="18">
        <v>99</v>
      </c>
      <c r="M76" s="19">
        <v>1.18</v>
      </c>
      <c r="N76" s="19">
        <v>0.01</v>
      </c>
      <c r="O76" s="19">
        <v>0.36</v>
      </c>
      <c r="P76" s="19">
        <v>0.06</v>
      </c>
    </row>
    <row r="77" spans="1:16" ht="14.25" customHeight="1">
      <c r="A77" s="27">
        <v>377</v>
      </c>
      <c r="B77" s="28">
        <v>1.96</v>
      </c>
      <c r="C77" s="28">
        <v>2.77</v>
      </c>
      <c r="D77" s="34" t="s">
        <v>54</v>
      </c>
      <c r="E77" s="30" t="s">
        <v>55</v>
      </c>
      <c r="F77" s="31">
        <v>0.30000000000000004</v>
      </c>
      <c r="G77" s="31">
        <v>0.1</v>
      </c>
      <c r="H77" s="31">
        <v>10.3</v>
      </c>
      <c r="I77" s="32">
        <v>43</v>
      </c>
      <c r="J77" s="32">
        <v>8</v>
      </c>
      <c r="K77" s="32">
        <v>5</v>
      </c>
      <c r="L77" s="32">
        <v>10</v>
      </c>
      <c r="M77" s="28">
        <v>0.89</v>
      </c>
      <c r="N77" s="28">
        <v>0</v>
      </c>
      <c r="O77" s="28">
        <v>2.9</v>
      </c>
      <c r="P77" s="28">
        <v>0</v>
      </c>
    </row>
    <row r="78" spans="1:16" s="1" customFormat="1" ht="25.5" customHeight="1">
      <c r="A78" s="16"/>
      <c r="B78" s="27">
        <v>2.92</v>
      </c>
      <c r="C78" s="28">
        <v>4.92</v>
      </c>
      <c r="D78" s="35" t="s">
        <v>39</v>
      </c>
      <c r="E78" s="23" t="s">
        <v>40</v>
      </c>
      <c r="F78" s="17">
        <v>3.8</v>
      </c>
      <c r="G78" s="17">
        <v>0.8</v>
      </c>
      <c r="H78" s="17">
        <v>25.1</v>
      </c>
      <c r="I78" s="18">
        <v>123</v>
      </c>
      <c r="J78" s="18">
        <v>28</v>
      </c>
      <c r="K78" s="18">
        <v>0</v>
      </c>
      <c r="L78" s="18">
        <v>0</v>
      </c>
      <c r="M78" s="19">
        <v>1.48</v>
      </c>
      <c r="N78" s="19">
        <v>0.17</v>
      </c>
      <c r="O78" s="19">
        <v>0</v>
      </c>
      <c r="P78" s="19">
        <v>0</v>
      </c>
    </row>
    <row r="79" spans="1:16" ht="14.25" customHeight="1">
      <c r="A79" s="16"/>
      <c r="B79" s="44">
        <f>SUM(B74:B78)</f>
        <v>66.7</v>
      </c>
      <c r="C79" s="45">
        <f>SUM(C74:C78)</f>
        <v>107.66</v>
      </c>
      <c r="D79" s="38" t="s">
        <v>30</v>
      </c>
      <c r="E79" s="39"/>
      <c r="F79" s="40">
        <f>SUM(F74:F78)</f>
        <v>35.900000000000006</v>
      </c>
      <c r="G79" s="40">
        <f>SUM(G74:G78)</f>
        <v>27.8</v>
      </c>
      <c r="H79" s="40">
        <f>SUM(H74:H78)</f>
        <v>69.2</v>
      </c>
      <c r="I79" s="41">
        <f>SUM(I74:I78)</f>
        <v>670</v>
      </c>
      <c r="J79" s="41">
        <f>SUM(J74:J78)</f>
        <v>127</v>
      </c>
      <c r="K79" s="41">
        <f>SUM(K74:K78)</f>
        <v>141</v>
      </c>
      <c r="L79" s="41">
        <f>SUM(L74:L78)</f>
        <v>348</v>
      </c>
      <c r="M79" s="37">
        <f>SUM(M74:M78)</f>
        <v>6.54</v>
      </c>
      <c r="N79" s="37">
        <f>SUM(N74:N78)</f>
        <v>0.35000000000000003</v>
      </c>
      <c r="O79" s="37">
        <f>SUM(O74:O78)</f>
        <v>22.29</v>
      </c>
      <c r="P79" s="37">
        <f>SUM(P74:P78)</f>
        <v>0.14</v>
      </c>
    </row>
    <row r="80" spans="1:16" ht="14.25" customHeight="1">
      <c r="A80" s="16"/>
      <c r="B80" s="27"/>
      <c r="C80" s="28"/>
      <c r="D80" s="22" t="s">
        <v>41</v>
      </c>
      <c r="E80" s="23"/>
      <c r="F80" s="17"/>
      <c r="G80" s="17"/>
      <c r="H80" s="17"/>
      <c r="I80" s="18"/>
      <c r="J80" s="18"/>
      <c r="K80" s="18"/>
      <c r="L80" s="18"/>
      <c r="M80" s="19"/>
      <c r="N80" s="19"/>
      <c r="O80" s="19"/>
      <c r="P80" s="19"/>
    </row>
    <row r="81" spans="1:17" ht="27" customHeight="1">
      <c r="A81" s="16"/>
      <c r="B81" s="27"/>
      <c r="C81" s="28">
        <v>29.62</v>
      </c>
      <c r="D81" s="20" t="s">
        <v>94</v>
      </c>
      <c r="E81" s="23" t="s">
        <v>25</v>
      </c>
      <c r="F81" s="17">
        <v>2</v>
      </c>
      <c r="G81" s="17">
        <v>6.4</v>
      </c>
      <c r="H81" s="17">
        <v>19</v>
      </c>
      <c r="I81" s="18">
        <v>140</v>
      </c>
      <c r="J81" s="18">
        <v>0</v>
      </c>
      <c r="K81" s="18">
        <v>0</v>
      </c>
      <c r="L81" s="18">
        <v>0</v>
      </c>
      <c r="M81" s="19">
        <v>0</v>
      </c>
      <c r="N81" s="19">
        <v>0</v>
      </c>
      <c r="O81" s="19">
        <v>0</v>
      </c>
      <c r="P81" s="19">
        <v>0</v>
      </c>
      <c r="Q81" s="28"/>
    </row>
    <row r="82" spans="1:16" ht="13.5" customHeight="1">
      <c r="A82" s="46" t="s">
        <v>95</v>
      </c>
      <c r="B82" s="46"/>
      <c r="C82" s="28"/>
      <c r="D82" s="47" t="s">
        <v>96</v>
      </c>
      <c r="E82" s="23" t="s">
        <v>97</v>
      </c>
      <c r="F82" s="17">
        <v>5.7</v>
      </c>
      <c r="G82" s="17">
        <v>5.9</v>
      </c>
      <c r="H82" s="17">
        <v>34.1</v>
      </c>
      <c r="I82" s="18">
        <v>212</v>
      </c>
      <c r="J82" s="18">
        <v>25</v>
      </c>
      <c r="K82" s="18">
        <v>10</v>
      </c>
      <c r="L82" s="18">
        <v>54</v>
      </c>
      <c r="M82" s="19">
        <v>0.62</v>
      </c>
      <c r="N82" s="19">
        <v>0.07</v>
      </c>
      <c r="O82" s="19">
        <v>0.04</v>
      </c>
      <c r="P82" s="19">
        <v>0.04</v>
      </c>
    </row>
    <row r="83" spans="1:16" ht="14.25" customHeight="1">
      <c r="A83" s="16"/>
      <c r="B83" s="44">
        <f>SUM(B81:B82)</f>
        <v>0</v>
      </c>
      <c r="C83" s="45">
        <f>SUM(C81:C82)</f>
        <v>29.62</v>
      </c>
      <c r="D83" s="38" t="s">
        <v>30</v>
      </c>
      <c r="E83" s="39"/>
      <c r="F83" s="40">
        <f>SUM(F81:F82)</f>
        <v>7.7</v>
      </c>
      <c r="G83" s="40">
        <f>SUM(G81:G82)</f>
        <v>12.3</v>
      </c>
      <c r="H83" s="40">
        <f>SUM(H81:H82)</f>
        <v>53.1</v>
      </c>
      <c r="I83" s="41">
        <f>SUM(I81:I82)</f>
        <v>352</v>
      </c>
      <c r="J83" s="41">
        <f>SUM(J81:J82)</f>
        <v>25</v>
      </c>
      <c r="K83" s="41">
        <f>SUM(K81:K82)</f>
        <v>10</v>
      </c>
      <c r="L83" s="41">
        <f>SUM(L81:L82)</f>
        <v>54</v>
      </c>
      <c r="M83" s="37">
        <f>SUM(M81:M82)</f>
        <v>0.62</v>
      </c>
      <c r="N83" s="37">
        <f>SUM(N81:N82)</f>
        <v>0.07</v>
      </c>
      <c r="O83" s="37">
        <f>SUM(O81:O82)</f>
        <v>0.04</v>
      </c>
      <c r="P83" s="37">
        <f>SUM(P81:P82)</f>
        <v>0.04</v>
      </c>
    </row>
    <row r="84" spans="1:16" ht="14.25" customHeight="1">
      <c r="A84" s="16"/>
      <c r="B84" s="27"/>
      <c r="C84" s="28"/>
      <c r="D84" s="48" t="s">
        <v>47</v>
      </c>
      <c r="E84" s="39"/>
      <c r="F84" s="49">
        <f>F72+F79+F83</f>
        <v>75.00000000000001</v>
      </c>
      <c r="G84" s="49">
        <f>G72+G79+G83</f>
        <v>75.7</v>
      </c>
      <c r="H84" s="49">
        <f>H72+H79+H83</f>
        <v>215.5</v>
      </c>
      <c r="I84" s="50">
        <f>I72+I79+I83</f>
        <v>1841</v>
      </c>
      <c r="J84" s="50">
        <f>J72+J79+J83</f>
        <v>422</v>
      </c>
      <c r="K84" s="50">
        <f>K72+K79+K83</f>
        <v>360</v>
      </c>
      <c r="L84" s="50">
        <f>L72+L79+L83</f>
        <v>883</v>
      </c>
      <c r="M84" s="51">
        <f>M72+M79+M83</f>
        <v>14.93</v>
      </c>
      <c r="N84" s="51">
        <f>N72+N79+N83</f>
        <v>0.9900000000000002</v>
      </c>
      <c r="O84" s="51">
        <f>O72+O79+O83</f>
        <v>25.93</v>
      </c>
      <c r="P84" s="51">
        <f>P72+P79+P83</f>
        <v>0.27</v>
      </c>
    </row>
    <row r="85" spans="1:16" ht="14.25" customHeight="1">
      <c r="A85" s="16"/>
      <c r="B85" s="27"/>
      <c r="C85" s="28"/>
      <c r="D85" s="21" t="s">
        <v>98</v>
      </c>
      <c r="E85" s="23"/>
      <c r="F85" s="17"/>
      <c r="G85" s="17"/>
      <c r="H85" s="17"/>
      <c r="I85" s="18"/>
      <c r="J85" s="18"/>
      <c r="K85" s="18"/>
      <c r="L85" s="18"/>
      <c r="M85" s="19"/>
      <c r="N85" s="19"/>
      <c r="O85" s="19"/>
      <c r="P85" s="19"/>
    </row>
    <row r="86" spans="1:16" ht="14.25" customHeight="1">
      <c r="A86" s="16"/>
      <c r="B86" s="27"/>
      <c r="C86" s="28"/>
      <c r="D86" s="22" t="s">
        <v>49</v>
      </c>
      <c r="E86" s="23"/>
      <c r="F86" s="17"/>
      <c r="G86" s="17"/>
      <c r="H86" s="17"/>
      <c r="I86" s="18"/>
      <c r="J86" s="18"/>
      <c r="K86" s="18"/>
      <c r="L86" s="18"/>
      <c r="M86" s="19"/>
      <c r="N86" s="19"/>
      <c r="O86" s="19"/>
      <c r="P86" s="19"/>
    </row>
    <row r="87" spans="1:16" ht="14.25" customHeight="1">
      <c r="A87" s="27"/>
      <c r="B87" s="27">
        <v>9.15</v>
      </c>
      <c r="C87" s="28">
        <v>11.39</v>
      </c>
      <c r="D87" s="29" t="s">
        <v>22</v>
      </c>
      <c r="E87" s="30" t="s">
        <v>23</v>
      </c>
      <c r="F87" s="31">
        <v>0.15</v>
      </c>
      <c r="G87" s="31">
        <v>10.9</v>
      </c>
      <c r="H87" s="31">
        <v>0.21</v>
      </c>
      <c r="I87" s="32">
        <v>99.3</v>
      </c>
      <c r="J87" s="32">
        <v>2</v>
      </c>
      <c r="K87" s="32">
        <v>0</v>
      </c>
      <c r="L87" s="32">
        <v>3</v>
      </c>
      <c r="M87" s="31">
        <v>0.03</v>
      </c>
      <c r="N87" s="31">
        <v>0</v>
      </c>
      <c r="O87" s="31">
        <v>0</v>
      </c>
      <c r="P87" s="31">
        <v>0.09</v>
      </c>
    </row>
    <row r="88" spans="1:256" s="42" customFormat="1" ht="14.25" customHeight="1">
      <c r="A88" s="16" t="s">
        <v>99</v>
      </c>
      <c r="B88" s="27">
        <v>31.13</v>
      </c>
      <c r="C88" s="28">
        <v>53.53</v>
      </c>
      <c r="D88" s="14" t="s">
        <v>100</v>
      </c>
      <c r="E88" s="23" t="s">
        <v>25</v>
      </c>
      <c r="F88" s="17">
        <v>13.2</v>
      </c>
      <c r="G88" s="17">
        <v>16.8</v>
      </c>
      <c r="H88" s="17">
        <v>37</v>
      </c>
      <c r="I88" s="18">
        <v>352</v>
      </c>
      <c r="J88" s="18">
        <v>80</v>
      </c>
      <c r="K88" s="18">
        <v>6</v>
      </c>
      <c r="L88" s="18">
        <v>58</v>
      </c>
      <c r="M88" s="19">
        <v>0.8</v>
      </c>
      <c r="N88" s="19">
        <v>0.03</v>
      </c>
      <c r="O88" s="19">
        <v>0</v>
      </c>
      <c r="P88" s="19">
        <v>0</v>
      </c>
      <c r="IV88" s="43"/>
    </row>
    <row r="89" spans="1:256" s="42" customFormat="1" ht="14.25" customHeight="1">
      <c r="A89" s="27">
        <v>71</v>
      </c>
      <c r="B89" s="27">
        <v>3.55</v>
      </c>
      <c r="C89" s="28">
        <v>3.79</v>
      </c>
      <c r="D89" s="14" t="s">
        <v>73</v>
      </c>
      <c r="E89" s="23" t="s">
        <v>29</v>
      </c>
      <c r="F89" s="31">
        <v>0.3</v>
      </c>
      <c r="G89" s="31">
        <v>0.05</v>
      </c>
      <c r="H89" s="31">
        <v>1</v>
      </c>
      <c r="I89" s="32">
        <v>5</v>
      </c>
      <c r="J89" s="32">
        <v>4</v>
      </c>
      <c r="K89" s="32">
        <v>5</v>
      </c>
      <c r="L89" s="32">
        <v>6</v>
      </c>
      <c r="M89" s="28">
        <v>0.23</v>
      </c>
      <c r="N89" s="28">
        <v>0.02</v>
      </c>
      <c r="O89" s="28">
        <v>6</v>
      </c>
      <c r="P89" s="28">
        <v>0</v>
      </c>
      <c r="IV89" s="43"/>
    </row>
    <row r="90" spans="1:256" s="42" customFormat="1" ht="14.25" customHeight="1">
      <c r="A90" s="27">
        <v>338</v>
      </c>
      <c r="B90" s="27">
        <v>11.25</v>
      </c>
      <c r="C90" s="28">
        <v>12</v>
      </c>
      <c r="D90" s="29" t="s">
        <v>75</v>
      </c>
      <c r="E90" s="30" t="s">
        <v>76</v>
      </c>
      <c r="F90" s="31">
        <v>0.6</v>
      </c>
      <c r="G90" s="31">
        <v>0.6</v>
      </c>
      <c r="H90" s="31">
        <v>14.7</v>
      </c>
      <c r="I90" s="32">
        <v>67</v>
      </c>
      <c r="J90" s="32">
        <v>24</v>
      </c>
      <c r="K90" s="32">
        <v>14</v>
      </c>
      <c r="L90" s="32">
        <v>17</v>
      </c>
      <c r="M90" s="28">
        <v>3.3</v>
      </c>
      <c r="N90" s="28">
        <v>0.05</v>
      </c>
      <c r="O90" s="28">
        <v>15</v>
      </c>
      <c r="P90" s="28">
        <v>0</v>
      </c>
      <c r="IV90" s="43"/>
    </row>
    <row r="91" spans="1:256" s="42" customFormat="1" ht="14.25" customHeight="1">
      <c r="A91" s="27">
        <v>376</v>
      </c>
      <c r="B91" s="28">
        <v>0.84</v>
      </c>
      <c r="C91" s="28">
        <v>1.45</v>
      </c>
      <c r="D91" s="34" t="s">
        <v>38</v>
      </c>
      <c r="E91" s="30" t="s">
        <v>25</v>
      </c>
      <c r="F91" s="31">
        <v>0.2</v>
      </c>
      <c r="G91" s="31">
        <v>0.1</v>
      </c>
      <c r="H91" s="31">
        <v>10.1</v>
      </c>
      <c r="I91" s="32">
        <v>41</v>
      </c>
      <c r="J91" s="32">
        <v>5</v>
      </c>
      <c r="K91" s="32">
        <v>4</v>
      </c>
      <c r="L91" s="32">
        <v>8</v>
      </c>
      <c r="M91" s="28">
        <v>0.85</v>
      </c>
      <c r="N91" s="28">
        <v>0</v>
      </c>
      <c r="O91" s="28">
        <v>0.1</v>
      </c>
      <c r="P91" s="28">
        <v>0</v>
      </c>
      <c r="IV91" s="43"/>
    </row>
    <row r="92" spans="1:16" ht="14.25" customHeight="1">
      <c r="A92" s="16"/>
      <c r="B92" s="16">
        <v>1.65</v>
      </c>
      <c r="C92" s="28">
        <v>3.15</v>
      </c>
      <c r="D92" s="35" t="s">
        <v>28</v>
      </c>
      <c r="E92" s="23" t="s">
        <v>29</v>
      </c>
      <c r="F92" s="17">
        <v>2</v>
      </c>
      <c r="G92" s="17">
        <v>0.5</v>
      </c>
      <c r="H92" s="17">
        <v>14.3</v>
      </c>
      <c r="I92" s="18">
        <v>70</v>
      </c>
      <c r="J92" s="18">
        <v>10</v>
      </c>
      <c r="K92" s="18">
        <v>0</v>
      </c>
      <c r="L92" s="18">
        <v>0</v>
      </c>
      <c r="M92" s="19">
        <v>0.5</v>
      </c>
      <c r="N92" s="19">
        <v>0.08</v>
      </c>
      <c r="O92" s="19">
        <v>0</v>
      </c>
      <c r="P92" s="19">
        <v>0</v>
      </c>
    </row>
    <row r="93" spans="1:16" ht="14.25" customHeight="1">
      <c r="A93" s="16"/>
      <c r="B93" s="45">
        <f>SUM(B87:B92)</f>
        <v>57.57</v>
      </c>
      <c r="C93" s="45">
        <f>SUM(C87:C92)</f>
        <v>85.31</v>
      </c>
      <c r="D93" s="38" t="s">
        <v>30</v>
      </c>
      <c r="E93" s="23"/>
      <c r="F93" s="40">
        <f>SUM(F87:F92)</f>
        <v>16.449999999999996</v>
      </c>
      <c r="G93" s="40">
        <f>SUM(G87:G92)</f>
        <v>28.950000000000003</v>
      </c>
      <c r="H93" s="40">
        <f>SUM(H87:H92)</f>
        <v>77.31</v>
      </c>
      <c r="I93" s="41">
        <f>SUM(I87:I92)</f>
        <v>634.3</v>
      </c>
      <c r="J93" s="41">
        <f>SUM(J87:J92)</f>
        <v>125</v>
      </c>
      <c r="K93" s="41">
        <f>SUM(K87:K92)</f>
        <v>29</v>
      </c>
      <c r="L93" s="41">
        <f>SUM(L87:L92)</f>
        <v>92</v>
      </c>
      <c r="M93" s="37">
        <f>SUM(M87:M92)</f>
        <v>5.71</v>
      </c>
      <c r="N93" s="37">
        <f>SUM(N87:N92)</f>
        <v>0.18000000000000002</v>
      </c>
      <c r="O93" s="37">
        <f>SUM(O87:O92)</f>
        <v>21.1</v>
      </c>
      <c r="P93" s="37">
        <f>SUM(P87:P92)</f>
        <v>0.09</v>
      </c>
    </row>
    <row r="94" spans="1:16" ht="14.25" customHeight="1">
      <c r="A94" s="16"/>
      <c r="B94" s="27"/>
      <c r="C94" s="28"/>
      <c r="D94" s="22" t="s">
        <v>56</v>
      </c>
      <c r="E94" s="23"/>
      <c r="F94" s="17"/>
      <c r="G94" s="17"/>
      <c r="H94" s="17"/>
      <c r="I94" s="18"/>
      <c r="J94" s="18"/>
      <c r="K94" s="18"/>
      <c r="L94" s="18"/>
      <c r="M94" s="19"/>
      <c r="N94" s="19"/>
      <c r="O94" s="19"/>
      <c r="P94" s="19"/>
    </row>
    <row r="95" spans="1:16" ht="12.75" customHeight="1">
      <c r="A95" s="16" t="s">
        <v>101</v>
      </c>
      <c r="B95" s="27">
        <v>15.95</v>
      </c>
      <c r="C95" s="28">
        <v>30.49</v>
      </c>
      <c r="D95" s="14" t="s">
        <v>102</v>
      </c>
      <c r="E95" s="30" t="s">
        <v>103</v>
      </c>
      <c r="F95" s="17">
        <v>11</v>
      </c>
      <c r="G95" s="17">
        <v>0.9</v>
      </c>
      <c r="H95" s="17">
        <v>13.7</v>
      </c>
      <c r="I95" s="18">
        <v>107</v>
      </c>
      <c r="J95" s="18">
        <v>13</v>
      </c>
      <c r="K95" s="18">
        <v>28</v>
      </c>
      <c r="L95" s="18">
        <v>44</v>
      </c>
      <c r="M95" s="19">
        <v>0.9</v>
      </c>
      <c r="N95" s="19">
        <v>0.1</v>
      </c>
      <c r="O95" s="19">
        <v>0.8</v>
      </c>
      <c r="P95" s="19">
        <v>0.02</v>
      </c>
    </row>
    <row r="96" spans="1:16" ht="14.25" customHeight="1">
      <c r="A96" s="27">
        <v>259</v>
      </c>
      <c r="B96" s="27">
        <v>44.17</v>
      </c>
      <c r="C96" s="28">
        <v>60.14</v>
      </c>
      <c r="D96" s="34" t="s">
        <v>104</v>
      </c>
      <c r="E96" s="30" t="s">
        <v>25</v>
      </c>
      <c r="F96" s="17">
        <v>13.3</v>
      </c>
      <c r="G96" s="17">
        <v>9.4</v>
      </c>
      <c r="H96" s="17">
        <v>19.2</v>
      </c>
      <c r="I96" s="18">
        <v>215</v>
      </c>
      <c r="J96" s="18">
        <v>18</v>
      </c>
      <c r="K96" s="18">
        <v>33</v>
      </c>
      <c r="L96" s="18">
        <v>83</v>
      </c>
      <c r="M96" s="19">
        <v>1.29</v>
      </c>
      <c r="N96" s="19">
        <v>0.13</v>
      </c>
      <c r="O96" s="19">
        <v>8.43</v>
      </c>
      <c r="P96" s="19">
        <v>0</v>
      </c>
    </row>
    <row r="97" spans="1:16" ht="14.25" customHeight="1">
      <c r="A97" s="27">
        <v>388</v>
      </c>
      <c r="B97" s="27">
        <v>6.04</v>
      </c>
      <c r="C97" s="28">
        <v>7.85</v>
      </c>
      <c r="D97" s="34" t="s">
        <v>69</v>
      </c>
      <c r="E97" s="30" t="s">
        <v>25</v>
      </c>
      <c r="F97" s="31">
        <v>0.7</v>
      </c>
      <c r="G97" s="31">
        <v>0.3</v>
      </c>
      <c r="H97" s="31">
        <v>24.6</v>
      </c>
      <c r="I97" s="32">
        <v>104</v>
      </c>
      <c r="J97" s="32">
        <v>10</v>
      </c>
      <c r="K97" s="32">
        <v>3</v>
      </c>
      <c r="L97" s="32">
        <v>3</v>
      </c>
      <c r="M97" s="28">
        <v>0.65</v>
      </c>
      <c r="N97" s="28">
        <v>0.01</v>
      </c>
      <c r="O97" s="28">
        <v>20</v>
      </c>
      <c r="P97" s="28">
        <v>0</v>
      </c>
    </row>
    <row r="98" spans="1:16" s="1" customFormat="1" ht="25.5" customHeight="1">
      <c r="A98" s="16"/>
      <c r="B98" s="27">
        <v>2.92</v>
      </c>
      <c r="C98" s="28">
        <v>4.92</v>
      </c>
      <c r="D98" s="35" t="s">
        <v>39</v>
      </c>
      <c r="E98" s="23" t="s">
        <v>40</v>
      </c>
      <c r="F98" s="17">
        <v>3.8</v>
      </c>
      <c r="G98" s="17">
        <v>0.8</v>
      </c>
      <c r="H98" s="17">
        <v>25.1</v>
      </c>
      <c r="I98" s="18">
        <v>123</v>
      </c>
      <c r="J98" s="18">
        <v>28</v>
      </c>
      <c r="K98" s="18">
        <v>0</v>
      </c>
      <c r="L98" s="18">
        <v>0</v>
      </c>
      <c r="M98" s="19">
        <v>1.48</v>
      </c>
      <c r="N98" s="19">
        <v>0.17</v>
      </c>
      <c r="O98" s="19">
        <v>0</v>
      </c>
      <c r="P98" s="19">
        <v>0</v>
      </c>
    </row>
    <row r="99" spans="1:16" ht="14.25" customHeight="1">
      <c r="A99" s="16"/>
      <c r="B99" s="44">
        <f>SUM(B95:B98)</f>
        <v>69.08</v>
      </c>
      <c r="C99" s="45">
        <f>SUM(C95:C98)</f>
        <v>103.39999999999999</v>
      </c>
      <c r="D99" s="38" t="s">
        <v>30</v>
      </c>
      <c r="E99" s="23"/>
      <c r="F99" s="40">
        <f>SUM(F95:F98)</f>
        <v>28.8</v>
      </c>
      <c r="G99" s="40">
        <f>SUM(G95:G98)</f>
        <v>11.400000000000002</v>
      </c>
      <c r="H99" s="40">
        <f>SUM(H95:H98)</f>
        <v>82.60000000000001</v>
      </c>
      <c r="I99" s="41">
        <f>SUM(I95:I98)</f>
        <v>549</v>
      </c>
      <c r="J99" s="41">
        <f>SUM(J95:J98)</f>
        <v>69</v>
      </c>
      <c r="K99" s="41">
        <f>SUM(K95:K98)</f>
        <v>64</v>
      </c>
      <c r="L99" s="41">
        <f>SUM(L95:L98)</f>
        <v>130</v>
      </c>
      <c r="M99" s="37">
        <f>SUM(M95:M98)</f>
        <v>4.32</v>
      </c>
      <c r="N99" s="37">
        <f>SUM(N95:N98)</f>
        <v>0.41000000000000003</v>
      </c>
      <c r="O99" s="37">
        <f>SUM(O95:O98)</f>
        <v>29.23</v>
      </c>
      <c r="P99" s="37">
        <f>SUM(P95:P98)</f>
        <v>0.02</v>
      </c>
    </row>
    <row r="100" spans="1:16" ht="14.25" customHeight="1">
      <c r="A100" s="16"/>
      <c r="B100" s="27"/>
      <c r="C100" s="28"/>
      <c r="D100" s="22" t="s">
        <v>41</v>
      </c>
      <c r="E100" s="23"/>
      <c r="F100" s="17"/>
      <c r="G100" s="17"/>
      <c r="H100" s="17"/>
      <c r="I100" s="18"/>
      <c r="J100" s="18"/>
      <c r="K100" s="18"/>
      <c r="L100" s="18"/>
      <c r="M100" s="19"/>
      <c r="N100" s="19"/>
      <c r="O100" s="19"/>
      <c r="P100" s="19"/>
    </row>
    <row r="101" spans="1:17" ht="14.25" customHeight="1">
      <c r="A101" s="27" t="s">
        <v>105</v>
      </c>
      <c r="B101" s="27"/>
      <c r="C101" s="28">
        <v>36.38</v>
      </c>
      <c r="D101" s="29" t="s">
        <v>106</v>
      </c>
      <c r="E101" s="30" t="s">
        <v>35</v>
      </c>
      <c r="F101" s="31">
        <v>13.5</v>
      </c>
      <c r="G101" s="31">
        <v>10.4</v>
      </c>
      <c r="H101" s="31">
        <v>31.5</v>
      </c>
      <c r="I101" s="32">
        <v>274</v>
      </c>
      <c r="J101" s="32">
        <v>170</v>
      </c>
      <c r="K101" s="32">
        <v>40</v>
      </c>
      <c r="L101" s="32">
        <v>182</v>
      </c>
      <c r="M101" s="28">
        <v>1</v>
      </c>
      <c r="N101" s="28">
        <v>0.09</v>
      </c>
      <c r="O101" s="28">
        <v>0.24</v>
      </c>
      <c r="P101" s="28">
        <v>0.03</v>
      </c>
      <c r="Q101" s="28"/>
    </row>
    <row r="102" spans="1:16" ht="14.25" customHeight="1">
      <c r="A102" s="16">
        <v>342</v>
      </c>
      <c r="B102" s="27">
        <v>4.08</v>
      </c>
      <c r="C102" s="28">
        <v>4.74</v>
      </c>
      <c r="D102" s="53" t="s">
        <v>82</v>
      </c>
      <c r="E102" s="23" t="s">
        <v>25</v>
      </c>
      <c r="F102" s="17">
        <v>0.2</v>
      </c>
      <c r="G102" s="17">
        <v>0.2</v>
      </c>
      <c r="H102" s="17">
        <v>13.9</v>
      </c>
      <c r="I102" s="18">
        <v>58</v>
      </c>
      <c r="J102" s="18">
        <v>7</v>
      </c>
      <c r="K102" s="18">
        <v>4</v>
      </c>
      <c r="L102" s="18">
        <v>4</v>
      </c>
      <c r="M102" s="19">
        <v>0.9</v>
      </c>
      <c r="N102" s="19">
        <v>0</v>
      </c>
      <c r="O102" s="19">
        <v>4.1</v>
      </c>
      <c r="P102" s="19">
        <v>0</v>
      </c>
    </row>
    <row r="103" spans="1:16" ht="14.25" customHeight="1">
      <c r="A103" s="16"/>
      <c r="B103" s="44">
        <f>SUM(B101:B102)</f>
        <v>4.08</v>
      </c>
      <c r="C103" s="45">
        <f>SUM(C101:C102)</f>
        <v>41.120000000000005</v>
      </c>
      <c r="D103" s="57" t="s">
        <v>30</v>
      </c>
      <c r="E103" s="23"/>
      <c r="F103" s="40">
        <f>SUM(F101:F102)</f>
        <v>13.7</v>
      </c>
      <c r="G103" s="40">
        <f>SUM(G101:G102)</f>
        <v>10.6</v>
      </c>
      <c r="H103" s="40">
        <f>SUM(H101:H102)</f>
        <v>45.4</v>
      </c>
      <c r="I103" s="41">
        <f>SUM(I101:I102)</f>
        <v>332</v>
      </c>
      <c r="J103" s="41">
        <f>SUM(J101:J102)</f>
        <v>177</v>
      </c>
      <c r="K103" s="41">
        <f>SUM(K101:K102)</f>
        <v>44</v>
      </c>
      <c r="L103" s="41">
        <f>SUM(L101:L102)</f>
        <v>186</v>
      </c>
      <c r="M103" s="37">
        <f>SUM(M101:M102)</f>
        <v>1.9</v>
      </c>
      <c r="N103" s="37">
        <f>SUM(N101:N102)</f>
        <v>0.09</v>
      </c>
      <c r="O103" s="37">
        <f>SUM(O101:O102)</f>
        <v>4.34</v>
      </c>
      <c r="P103" s="37">
        <f>SUM(P101:P102)</f>
        <v>0.03</v>
      </c>
    </row>
    <row r="104" spans="1:16" ht="14.25" customHeight="1">
      <c r="A104" s="16"/>
      <c r="B104" s="27"/>
      <c r="C104" s="28"/>
      <c r="D104" s="48" t="s">
        <v>47</v>
      </c>
      <c r="E104" s="23"/>
      <c r="F104" s="49">
        <f>F93+F99+F103</f>
        <v>58.95</v>
      </c>
      <c r="G104" s="49">
        <f>G93+G99+G103</f>
        <v>50.95000000000001</v>
      </c>
      <c r="H104" s="49">
        <f>H93+H99+H103</f>
        <v>205.31000000000003</v>
      </c>
      <c r="I104" s="50">
        <f>I93+I99+I103</f>
        <v>1515.3</v>
      </c>
      <c r="J104" s="50">
        <f>J93+J99+J103</f>
        <v>371</v>
      </c>
      <c r="K104" s="50">
        <f>K93+K99+K103</f>
        <v>137</v>
      </c>
      <c r="L104" s="50">
        <f>L93+L99+L103</f>
        <v>408</v>
      </c>
      <c r="M104" s="51">
        <f>M93+M99+M103</f>
        <v>11.930000000000001</v>
      </c>
      <c r="N104" s="51">
        <f>N93+N99+N103</f>
        <v>0.68</v>
      </c>
      <c r="O104" s="51">
        <f>O93+O99+O103</f>
        <v>54.67</v>
      </c>
      <c r="P104" s="51">
        <f>P93+P99+P103</f>
        <v>0.14</v>
      </c>
    </row>
    <row r="105" spans="1:16" s="1" customFormat="1" ht="14.25" customHeight="1">
      <c r="A105" s="16"/>
      <c r="B105" s="27"/>
      <c r="C105" s="28"/>
      <c r="D105" s="58" t="s">
        <v>107</v>
      </c>
      <c r="E105" s="59"/>
      <c r="F105" s="60"/>
      <c r="G105" s="60"/>
      <c r="H105" s="60"/>
      <c r="I105" s="61"/>
      <c r="J105" s="61"/>
      <c r="K105" s="61"/>
      <c r="L105" s="61"/>
      <c r="M105" s="62"/>
      <c r="N105" s="62"/>
      <c r="O105" s="62"/>
      <c r="P105" s="62"/>
    </row>
    <row r="106" spans="1:16" s="1" customFormat="1" ht="14.25" customHeight="1">
      <c r="A106" s="16"/>
      <c r="B106" s="27"/>
      <c r="C106" s="28"/>
      <c r="D106" s="22" t="s">
        <v>21</v>
      </c>
      <c r="E106" s="63"/>
      <c r="F106" s="64"/>
      <c r="G106" s="64"/>
      <c r="H106" s="64"/>
      <c r="I106" s="65"/>
      <c r="J106" s="65"/>
      <c r="K106" s="65"/>
      <c r="L106" s="65"/>
      <c r="M106" s="66"/>
      <c r="N106" s="66"/>
      <c r="O106" s="66"/>
      <c r="P106" s="66"/>
    </row>
    <row r="107" spans="1:16" s="1" customFormat="1" ht="12.75" customHeight="1">
      <c r="A107" s="27">
        <v>260</v>
      </c>
      <c r="B107" s="27">
        <v>42.97</v>
      </c>
      <c r="C107" s="28">
        <v>60.91</v>
      </c>
      <c r="D107" s="33" t="s">
        <v>34</v>
      </c>
      <c r="E107" s="30" t="s">
        <v>35</v>
      </c>
      <c r="F107" s="31">
        <v>10.7</v>
      </c>
      <c r="G107" s="31">
        <v>10.5</v>
      </c>
      <c r="H107" s="31">
        <v>3.2</v>
      </c>
      <c r="I107" s="32">
        <v>150</v>
      </c>
      <c r="J107" s="32">
        <v>15.7</v>
      </c>
      <c r="K107" s="32">
        <v>17.9</v>
      </c>
      <c r="L107" s="32">
        <v>132.7</v>
      </c>
      <c r="M107" s="28">
        <v>1.2</v>
      </c>
      <c r="N107" s="28">
        <v>0.06</v>
      </c>
      <c r="O107" s="28">
        <v>0.5</v>
      </c>
      <c r="P107" s="28">
        <v>0.01</v>
      </c>
    </row>
    <row r="108" spans="1:16" s="1" customFormat="1" ht="12.75" customHeight="1">
      <c r="A108" s="16">
        <v>304</v>
      </c>
      <c r="B108" s="27">
        <v>9.19</v>
      </c>
      <c r="C108" s="28">
        <v>14.37</v>
      </c>
      <c r="D108" s="35" t="s">
        <v>81</v>
      </c>
      <c r="E108" s="30" t="s">
        <v>37</v>
      </c>
      <c r="F108" s="17">
        <v>4.4</v>
      </c>
      <c r="G108" s="17">
        <v>7.5</v>
      </c>
      <c r="H108" s="17">
        <v>33.7</v>
      </c>
      <c r="I108" s="18">
        <v>220</v>
      </c>
      <c r="J108" s="18">
        <v>2</v>
      </c>
      <c r="K108" s="18">
        <v>23</v>
      </c>
      <c r="L108" s="18">
        <v>73</v>
      </c>
      <c r="M108" s="19">
        <v>0.62</v>
      </c>
      <c r="N108" s="19">
        <v>0.03</v>
      </c>
      <c r="O108" s="19">
        <v>0</v>
      </c>
      <c r="P108" s="19">
        <v>0.04</v>
      </c>
    </row>
    <row r="109" spans="1:16" s="1" customFormat="1" ht="12.75" customHeight="1">
      <c r="A109" s="16" t="s">
        <v>64</v>
      </c>
      <c r="B109" s="27">
        <v>2.03</v>
      </c>
      <c r="C109" s="28">
        <v>8.03</v>
      </c>
      <c r="D109" s="35" t="s">
        <v>108</v>
      </c>
      <c r="E109" s="30" t="s">
        <v>25</v>
      </c>
      <c r="F109" s="17">
        <v>0</v>
      </c>
      <c r="G109" s="17">
        <v>0</v>
      </c>
      <c r="H109" s="17">
        <v>15</v>
      </c>
      <c r="I109" s="18">
        <v>60</v>
      </c>
      <c r="J109" s="18">
        <v>1</v>
      </c>
      <c r="K109" s="18">
        <v>0</v>
      </c>
      <c r="L109" s="18">
        <v>0</v>
      </c>
      <c r="M109" s="19">
        <v>0.1</v>
      </c>
      <c r="N109" s="19">
        <v>0</v>
      </c>
      <c r="O109" s="19">
        <v>2.9</v>
      </c>
      <c r="P109" s="19">
        <v>0</v>
      </c>
    </row>
    <row r="110" spans="1:16" ht="14.25" customHeight="1">
      <c r="A110" s="16"/>
      <c r="B110" s="16">
        <v>1.65</v>
      </c>
      <c r="C110" s="28">
        <v>3.15</v>
      </c>
      <c r="D110" s="35" t="s">
        <v>28</v>
      </c>
      <c r="E110" s="23" t="s">
        <v>29</v>
      </c>
      <c r="F110" s="17">
        <v>2</v>
      </c>
      <c r="G110" s="17">
        <v>0.5</v>
      </c>
      <c r="H110" s="17">
        <v>14.3</v>
      </c>
      <c r="I110" s="18">
        <v>70</v>
      </c>
      <c r="J110" s="18">
        <v>10</v>
      </c>
      <c r="K110" s="18">
        <v>0</v>
      </c>
      <c r="L110" s="18">
        <v>0</v>
      </c>
      <c r="M110" s="19">
        <v>0.5</v>
      </c>
      <c r="N110" s="19">
        <v>0.08</v>
      </c>
      <c r="O110" s="19">
        <v>0</v>
      </c>
      <c r="P110" s="19">
        <v>0</v>
      </c>
    </row>
    <row r="111" spans="1:16" s="1" customFormat="1" ht="14.25" customHeight="1">
      <c r="A111" s="16"/>
      <c r="B111" s="27">
        <f>SUM(B107:B110)</f>
        <v>55.839999999999996</v>
      </c>
      <c r="C111" s="45">
        <f>SUM(C107:C110)</f>
        <v>86.46</v>
      </c>
      <c r="D111" s="67" t="s">
        <v>30</v>
      </c>
      <c r="E111" s="68"/>
      <c r="F111" s="69">
        <f>SUM(F107:F110)</f>
        <v>17.1</v>
      </c>
      <c r="G111" s="69">
        <f>SUM(G107:G110)</f>
        <v>18.5</v>
      </c>
      <c r="H111" s="69">
        <f>SUM(H107:H110)</f>
        <v>66.2</v>
      </c>
      <c r="I111" s="70">
        <f>SUM(I107:I110)</f>
        <v>500</v>
      </c>
      <c r="J111" s="70">
        <f>SUM(J107:J110)</f>
        <v>28.7</v>
      </c>
      <c r="K111" s="70">
        <f>SUM(K107:K110)</f>
        <v>40.9</v>
      </c>
      <c r="L111" s="70">
        <f>SUM(L107:L110)</f>
        <v>205.7</v>
      </c>
      <c r="M111" s="71">
        <f>SUM(M107:M110)</f>
        <v>2.42</v>
      </c>
      <c r="N111" s="71">
        <f>SUM(N107:N110)</f>
        <v>0.16999999999999998</v>
      </c>
      <c r="O111" s="71">
        <f>SUM(O107:O110)</f>
        <v>3.4</v>
      </c>
      <c r="P111" s="71">
        <f>SUM(P107:P110)</f>
        <v>0.05</v>
      </c>
    </row>
    <row r="112" spans="1:16" s="1" customFormat="1" ht="14.25" customHeight="1">
      <c r="A112" s="16"/>
      <c r="B112" s="27"/>
      <c r="C112" s="28"/>
      <c r="D112" s="72" t="s">
        <v>56</v>
      </c>
      <c r="E112" s="68"/>
      <c r="F112" s="73"/>
      <c r="G112" s="73"/>
      <c r="H112" s="73"/>
      <c r="I112" s="74"/>
      <c r="J112" s="74"/>
      <c r="K112" s="74"/>
      <c r="L112" s="74"/>
      <c r="M112" s="75"/>
      <c r="N112" s="75"/>
      <c r="O112" s="75"/>
      <c r="P112" s="75"/>
    </row>
    <row r="113" spans="1:16" s="1" customFormat="1" ht="12.75" customHeight="1">
      <c r="A113" s="16">
        <v>155</v>
      </c>
      <c r="B113" s="27"/>
      <c r="C113" s="28">
        <v>22.08</v>
      </c>
      <c r="D113" s="35" t="s">
        <v>109</v>
      </c>
      <c r="E113" s="30" t="s">
        <v>33</v>
      </c>
      <c r="F113" s="17">
        <v>6</v>
      </c>
      <c r="G113" s="17">
        <v>6.6</v>
      </c>
      <c r="H113" s="17">
        <v>16</v>
      </c>
      <c r="I113" s="18">
        <v>148</v>
      </c>
      <c r="J113" s="18">
        <v>42</v>
      </c>
      <c r="K113" s="18">
        <v>11</v>
      </c>
      <c r="L113" s="18">
        <v>56</v>
      </c>
      <c r="M113" s="19">
        <v>0.6</v>
      </c>
      <c r="N113" s="19">
        <v>0.01</v>
      </c>
      <c r="O113" s="19">
        <v>0.4</v>
      </c>
      <c r="P113" s="19">
        <v>0.01</v>
      </c>
    </row>
    <row r="114" spans="1:16" s="1" customFormat="1" ht="12.75" customHeight="1">
      <c r="A114" s="16">
        <v>229</v>
      </c>
      <c r="B114" s="27"/>
      <c r="C114" s="28">
        <v>41.82</v>
      </c>
      <c r="D114" s="35" t="s">
        <v>110</v>
      </c>
      <c r="E114" s="30" t="s">
        <v>35</v>
      </c>
      <c r="F114" s="17">
        <v>12.1</v>
      </c>
      <c r="G114" s="17">
        <v>8.3</v>
      </c>
      <c r="H114" s="17">
        <v>3</v>
      </c>
      <c r="I114" s="18">
        <v>135</v>
      </c>
      <c r="J114" s="18">
        <v>12</v>
      </c>
      <c r="K114" s="18">
        <v>19</v>
      </c>
      <c r="L114" s="18">
        <v>133</v>
      </c>
      <c r="M114" s="19">
        <v>0.44</v>
      </c>
      <c r="N114" s="19">
        <v>0.1</v>
      </c>
      <c r="O114" s="19">
        <v>1.57</v>
      </c>
      <c r="P114" s="19">
        <v>0.02</v>
      </c>
    </row>
    <row r="115" spans="1:16" s="1" customFormat="1" ht="12.75" customHeight="1">
      <c r="A115" s="16">
        <v>310</v>
      </c>
      <c r="B115" s="27"/>
      <c r="C115" s="28">
        <v>17.14</v>
      </c>
      <c r="D115" s="35" t="s">
        <v>111</v>
      </c>
      <c r="E115" s="30" t="s">
        <v>37</v>
      </c>
      <c r="F115" s="17">
        <v>3.5</v>
      </c>
      <c r="G115" s="17">
        <v>5.7</v>
      </c>
      <c r="H115" s="17">
        <v>18.4</v>
      </c>
      <c r="I115" s="18">
        <v>138</v>
      </c>
      <c r="J115" s="18">
        <v>18</v>
      </c>
      <c r="K115" s="18">
        <v>35</v>
      </c>
      <c r="L115" s="18">
        <v>95</v>
      </c>
      <c r="M115" s="19">
        <v>1.38</v>
      </c>
      <c r="N115" s="19">
        <v>0.18</v>
      </c>
      <c r="O115" s="19">
        <v>17.57</v>
      </c>
      <c r="P115" s="19">
        <v>0</v>
      </c>
    </row>
    <row r="116" spans="1:16" s="1" customFormat="1" ht="12.75" customHeight="1">
      <c r="A116" s="16">
        <v>338</v>
      </c>
      <c r="B116" s="27">
        <v>11.25</v>
      </c>
      <c r="C116" s="28">
        <v>12</v>
      </c>
      <c r="D116" s="35" t="s">
        <v>112</v>
      </c>
      <c r="E116" s="30" t="s">
        <v>76</v>
      </c>
      <c r="F116" s="17">
        <v>0.6</v>
      </c>
      <c r="G116" s="17">
        <v>0.6</v>
      </c>
      <c r="H116" s="17">
        <v>14.7</v>
      </c>
      <c r="I116" s="18">
        <v>67</v>
      </c>
      <c r="J116" s="18">
        <v>24</v>
      </c>
      <c r="K116" s="18">
        <v>14</v>
      </c>
      <c r="L116" s="18">
        <v>17</v>
      </c>
      <c r="M116" s="19">
        <v>3.3</v>
      </c>
      <c r="N116" s="19">
        <v>0.05</v>
      </c>
      <c r="O116" s="19">
        <v>15</v>
      </c>
      <c r="P116" s="19">
        <v>0</v>
      </c>
    </row>
    <row r="117" spans="1:16" s="1" customFormat="1" ht="16.5" customHeight="1">
      <c r="A117" s="16">
        <v>377</v>
      </c>
      <c r="B117" s="27">
        <v>4.08</v>
      </c>
      <c r="C117" s="28">
        <v>4.74</v>
      </c>
      <c r="D117" s="34" t="s">
        <v>54</v>
      </c>
      <c r="E117" s="30" t="s">
        <v>55</v>
      </c>
      <c r="F117" s="31">
        <v>0.30000000000000004</v>
      </c>
      <c r="G117" s="31">
        <v>0.1</v>
      </c>
      <c r="H117" s="31">
        <v>10.3</v>
      </c>
      <c r="I117" s="32">
        <v>43</v>
      </c>
      <c r="J117" s="32">
        <v>8</v>
      </c>
      <c r="K117" s="32">
        <v>5</v>
      </c>
      <c r="L117" s="32">
        <v>10</v>
      </c>
      <c r="M117" s="28">
        <v>0.89</v>
      </c>
      <c r="N117" s="28">
        <v>0</v>
      </c>
      <c r="O117" s="28">
        <v>2.9</v>
      </c>
      <c r="P117" s="28">
        <v>0</v>
      </c>
    </row>
    <row r="118" spans="1:16" s="1" customFormat="1" ht="25.5" customHeight="1">
      <c r="A118" s="16"/>
      <c r="B118" s="27">
        <v>2.92</v>
      </c>
      <c r="C118" s="28">
        <v>4.92</v>
      </c>
      <c r="D118" s="35" t="s">
        <v>39</v>
      </c>
      <c r="E118" s="23" t="s">
        <v>40</v>
      </c>
      <c r="F118" s="17">
        <v>3.8</v>
      </c>
      <c r="G118" s="17">
        <v>0.8</v>
      </c>
      <c r="H118" s="17">
        <v>25.1</v>
      </c>
      <c r="I118" s="18">
        <v>123</v>
      </c>
      <c r="J118" s="18">
        <v>28</v>
      </c>
      <c r="K118" s="18">
        <v>0</v>
      </c>
      <c r="L118" s="18">
        <v>0</v>
      </c>
      <c r="M118" s="19">
        <v>1.48</v>
      </c>
      <c r="N118" s="19">
        <v>0.17</v>
      </c>
      <c r="O118" s="19">
        <v>0</v>
      </c>
      <c r="P118" s="19">
        <v>0</v>
      </c>
    </row>
    <row r="119" spans="1:16" s="1" customFormat="1" ht="14.25" customHeight="1">
      <c r="A119" s="16"/>
      <c r="B119" s="27"/>
      <c r="C119" s="45">
        <f>SUM(C113:C118)</f>
        <v>102.7</v>
      </c>
      <c r="D119" s="67" t="s">
        <v>30</v>
      </c>
      <c r="E119" s="63"/>
      <c r="F119" s="69">
        <f>SUM(F113:F118)</f>
        <v>26.3</v>
      </c>
      <c r="G119" s="69">
        <f>SUM(G113:G118)</f>
        <v>22.1</v>
      </c>
      <c r="H119" s="69">
        <f>SUM(H113:H118)</f>
        <v>87.5</v>
      </c>
      <c r="I119" s="70">
        <f>SUM(I113:I118)</f>
        <v>654</v>
      </c>
      <c r="J119" s="70">
        <f>SUM(J113:J118)</f>
        <v>132</v>
      </c>
      <c r="K119" s="70">
        <f>SUM(K113:K118)</f>
        <v>84</v>
      </c>
      <c r="L119" s="70">
        <f>SUM(L113:L118)</f>
        <v>311</v>
      </c>
      <c r="M119" s="71">
        <f>SUM(M113:M118)</f>
        <v>8.089999999999998</v>
      </c>
      <c r="N119" s="71">
        <f>SUM(N113:N118)</f>
        <v>0.51</v>
      </c>
      <c r="O119" s="71">
        <f>SUM(O113:O118)</f>
        <v>37.44</v>
      </c>
      <c r="P119" s="71">
        <f>SUM(P113:P118)</f>
        <v>0.03</v>
      </c>
    </row>
    <row r="120" spans="1:16" s="1" customFormat="1" ht="14.25" customHeight="1">
      <c r="A120" s="16"/>
      <c r="B120" s="27"/>
      <c r="C120" s="28"/>
      <c r="D120" s="22" t="s">
        <v>41</v>
      </c>
      <c r="E120" s="23"/>
      <c r="F120" s="17"/>
      <c r="G120" s="17"/>
      <c r="H120" s="17"/>
      <c r="I120" s="18"/>
      <c r="J120" s="18"/>
      <c r="K120" s="18"/>
      <c r="L120" s="18"/>
      <c r="M120" s="19"/>
      <c r="N120" s="19"/>
      <c r="O120" s="19"/>
      <c r="P120" s="19"/>
    </row>
    <row r="121" spans="1:16" s="1" customFormat="1" ht="14.25" customHeight="1">
      <c r="A121" s="27"/>
      <c r="B121" s="27"/>
      <c r="C121" s="28">
        <v>29.62</v>
      </c>
      <c r="D121" s="34" t="s">
        <v>113</v>
      </c>
      <c r="E121" s="30" t="s">
        <v>25</v>
      </c>
      <c r="F121" s="31">
        <v>2</v>
      </c>
      <c r="G121" s="31">
        <v>1</v>
      </c>
      <c r="H121" s="31">
        <v>22</v>
      </c>
      <c r="I121" s="32">
        <v>100</v>
      </c>
      <c r="J121" s="32">
        <v>0</v>
      </c>
      <c r="K121" s="32">
        <v>0</v>
      </c>
      <c r="L121" s="32">
        <v>0</v>
      </c>
      <c r="M121" s="28">
        <v>0</v>
      </c>
      <c r="N121" s="28">
        <v>0</v>
      </c>
      <c r="O121" s="28">
        <v>0</v>
      </c>
      <c r="P121" s="28">
        <v>0</v>
      </c>
    </row>
    <row r="122" spans="1:16" s="1" customFormat="1" ht="17.25" customHeight="1">
      <c r="A122" s="27">
        <v>422</v>
      </c>
      <c r="B122" s="27"/>
      <c r="C122" s="28">
        <v>11.48</v>
      </c>
      <c r="D122" s="34" t="s">
        <v>114</v>
      </c>
      <c r="E122" s="30" t="s">
        <v>80</v>
      </c>
      <c r="F122" s="31">
        <v>6.8</v>
      </c>
      <c r="G122" s="31">
        <v>6.7</v>
      </c>
      <c r="H122" s="31">
        <v>40.7</v>
      </c>
      <c r="I122" s="32">
        <v>250</v>
      </c>
      <c r="J122" s="32">
        <v>13.8</v>
      </c>
      <c r="K122" s="32">
        <v>10</v>
      </c>
      <c r="L122" s="32">
        <v>54</v>
      </c>
      <c r="M122" s="28">
        <v>0.77</v>
      </c>
      <c r="N122" s="28">
        <v>0.08</v>
      </c>
      <c r="O122" s="28">
        <v>0</v>
      </c>
      <c r="P122" s="28">
        <v>0.013</v>
      </c>
    </row>
    <row r="123" spans="1:16" s="1" customFormat="1" ht="14.25" customHeight="1">
      <c r="A123" s="16"/>
      <c r="B123" s="44">
        <f>SUM(B121:B122)</f>
        <v>0</v>
      </c>
      <c r="C123" s="45">
        <f>SUM(C121:C122)</f>
        <v>41.1</v>
      </c>
      <c r="D123" s="57" t="s">
        <v>30</v>
      </c>
      <c r="E123" s="23"/>
      <c r="F123" s="40">
        <f>SUM(F121:F122)</f>
        <v>8.8</v>
      </c>
      <c r="G123" s="40">
        <f>SUM(G121:G122)</f>
        <v>7.7</v>
      </c>
      <c r="H123" s="40">
        <f>SUM(H121:H122)</f>
        <v>62.7</v>
      </c>
      <c r="I123" s="41">
        <f>SUM(I121:I122)</f>
        <v>350</v>
      </c>
      <c r="J123" s="41">
        <f>SUM(J121:J122)</f>
        <v>13.8</v>
      </c>
      <c r="K123" s="41">
        <f>SUM(K121:K122)</f>
        <v>10</v>
      </c>
      <c r="L123" s="41">
        <f>SUM(L121:L122)</f>
        <v>54</v>
      </c>
      <c r="M123" s="37">
        <f>SUM(M121:M122)</f>
        <v>0.77</v>
      </c>
      <c r="N123" s="37">
        <f>SUM(N121:N122)</f>
        <v>0.08</v>
      </c>
      <c r="O123" s="37">
        <f>SUM(O121:O122)</f>
        <v>0</v>
      </c>
      <c r="P123" s="37">
        <f>SUM(P121:P122)</f>
        <v>0.013</v>
      </c>
    </row>
    <row r="124" spans="1:16" s="1" customFormat="1" ht="14.25" customHeight="1">
      <c r="A124" s="16"/>
      <c r="B124" s="27"/>
      <c r="C124" s="28"/>
      <c r="D124" s="76" t="s">
        <v>47</v>
      </c>
      <c r="E124" s="63"/>
      <c r="F124" s="64">
        <f>F111+F119+F123</f>
        <v>52.2</v>
      </c>
      <c r="G124" s="64">
        <f>G111+G119+G123</f>
        <v>48.300000000000004</v>
      </c>
      <c r="H124" s="64">
        <f>H111+H119+H123</f>
        <v>216.39999999999998</v>
      </c>
      <c r="I124" s="65">
        <f>I111+I119+I123</f>
        <v>1504</v>
      </c>
      <c r="J124" s="65">
        <f>J111+J119+J123</f>
        <v>174.5</v>
      </c>
      <c r="K124" s="65">
        <f>K111+K119+K123</f>
        <v>134.9</v>
      </c>
      <c r="L124" s="65">
        <f>L111+L119+L123</f>
        <v>570.7</v>
      </c>
      <c r="M124" s="66">
        <f>M111+M119+M123</f>
        <v>11.279999999999998</v>
      </c>
      <c r="N124" s="66">
        <f>N111+N119+N123</f>
        <v>0.7599999999999999</v>
      </c>
      <c r="O124" s="66">
        <f>O111+O119+O123</f>
        <v>40.839999999999996</v>
      </c>
      <c r="P124" s="66">
        <f>P111+P119+P123</f>
        <v>0.093</v>
      </c>
    </row>
    <row r="125" spans="1:16" ht="14.25" customHeight="1">
      <c r="A125" s="16"/>
      <c r="B125" s="27"/>
      <c r="C125" s="28"/>
      <c r="D125" s="15" t="s">
        <v>115</v>
      </c>
      <c r="E125" s="23"/>
      <c r="F125" s="17"/>
      <c r="G125" s="17"/>
      <c r="H125" s="17"/>
      <c r="I125" s="18"/>
      <c r="J125" s="18"/>
      <c r="K125" s="18"/>
      <c r="L125" s="18"/>
      <c r="M125" s="19"/>
      <c r="N125" s="19"/>
      <c r="O125" s="19"/>
      <c r="P125" s="19"/>
    </row>
    <row r="126" spans="1:16" ht="14.25" customHeight="1">
      <c r="A126" s="16"/>
      <c r="B126" s="16"/>
      <c r="C126" s="19"/>
      <c r="D126" s="21" t="s">
        <v>20</v>
      </c>
      <c r="E126" s="23"/>
      <c r="F126" s="17"/>
      <c r="G126" s="17"/>
      <c r="H126" s="17"/>
      <c r="I126" s="18"/>
      <c r="J126" s="18"/>
      <c r="K126" s="18"/>
      <c r="L126" s="18"/>
      <c r="M126" s="19"/>
      <c r="N126" s="19"/>
      <c r="O126" s="19"/>
      <c r="P126" s="19"/>
    </row>
    <row r="127" spans="1:16" ht="14.25" customHeight="1">
      <c r="A127" s="16"/>
      <c r="B127" s="16"/>
      <c r="C127" s="19"/>
      <c r="D127" s="22" t="s">
        <v>49</v>
      </c>
      <c r="E127" s="23"/>
      <c r="F127" s="17"/>
      <c r="G127" s="17"/>
      <c r="H127" s="17"/>
      <c r="I127" s="18"/>
      <c r="J127" s="18"/>
      <c r="K127" s="18"/>
      <c r="L127" s="18"/>
      <c r="M127" s="19"/>
      <c r="N127" s="19"/>
      <c r="O127" s="19"/>
      <c r="P127" s="19"/>
    </row>
    <row r="128" spans="1:16" ht="14.25" customHeight="1">
      <c r="A128" s="27"/>
      <c r="B128" s="27">
        <v>9.15</v>
      </c>
      <c r="C128" s="28">
        <v>11.39</v>
      </c>
      <c r="D128" s="29" t="s">
        <v>22</v>
      </c>
      <c r="E128" s="30" t="s">
        <v>23</v>
      </c>
      <c r="F128" s="31">
        <v>0.15</v>
      </c>
      <c r="G128" s="31">
        <v>10.9</v>
      </c>
      <c r="H128" s="31">
        <v>0.21</v>
      </c>
      <c r="I128" s="32">
        <v>99.3</v>
      </c>
      <c r="J128" s="32">
        <v>2</v>
      </c>
      <c r="K128" s="32">
        <v>0</v>
      </c>
      <c r="L128" s="32">
        <v>3</v>
      </c>
      <c r="M128" s="31">
        <v>0.03</v>
      </c>
      <c r="N128" s="31">
        <v>0</v>
      </c>
      <c r="O128" s="31">
        <v>0</v>
      </c>
      <c r="P128" s="31">
        <v>0.09</v>
      </c>
    </row>
    <row r="129" spans="1:16" ht="14.25" customHeight="1">
      <c r="A129" s="27" t="s">
        <v>116</v>
      </c>
      <c r="B129" s="27">
        <v>28.94</v>
      </c>
      <c r="C129" s="28">
        <v>41.36</v>
      </c>
      <c r="D129" s="29" t="s">
        <v>117</v>
      </c>
      <c r="E129" s="30" t="s">
        <v>35</v>
      </c>
      <c r="F129" s="31">
        <v>9.8</v>
      </c>
      <c r="G129" s="31">
        <v>12</v>
      </c>
      <c r="H129" s="31">
        <v>5.9</v>
      </c>
      <c r="I129" s="32">
        <v>172</v>
      </c>
      <c r="J129" s="32">
        <v>20</v>
      </c>
      <c r="K129" s="32">
        <v>8</v>
      </c>
      <c r="L129" s="32">
        <v>17</v>
      </c>
      <c r="M129" s="28">
        <v>0.9</v>
      </c>
      <c r="N129" s="28">
        <v>0.03</v>
      </c>
      <c r="O129" s="28">
        <v>0.9</v>
      </c>
      <c r="P129" s="28">
        <v>0.01</v>
      </c>
    </row>
    <row r="130" spans="1:16" ht="14.25" customHeight="1">
      <c r="A130" s="27">
        <v>302</v>
      </c>
      <c r="B130" s="27">
        <v>9.6</v>
      </c>
      <c r="C130" s="28">
        <v>12.8</v>
      </c>
      <c r="D130" s="29" t="s">
        <v>36</v>
      </c>
      <c r="E130" s="30" t="s">
        <v>37</v>
      </c>
      <c r="F130" s="31">
        <v>10.2</v>
      </c>
      <c r="G130" s="31">
        <v>8.8</v>
      </c>
      <c r="H130" s="31">
        <v>44.1</v>
      </c>
      <c r="I130" s="32">
        <v>296</v>
      </c>
      <c r="J130" s="32">
        <v>18</v>
      </c>
      <c r="K130" s="32">
        <v>161</v>
      </c>
      <c r="L130" s="32">
        <v>242</v>
      </c>
      <c r="M130" s="28">
        <v>5.4</v>
      </c>
      <c r="N130" s="28">
        <v>0.25</v>
      </c>
      <c r="O130" s="28">
        <v>0</v>
      </c>
      <c r="P130" s="28">
        <v>0.03</v>
      </c>
    </row>
    <row r="131" spans="1:16" ht="14.25" customHeight="1">
      <c r="A131" s="16">
        <v>382</v>
      </c>
      <c r="B131" s="27">
        <v>9.29</v>
      </c>
      <c r="C131" s="28">
        <v>15.65</v>
      </c>
      <c r="D131" s="35" t="s">
        <v>90</v>
      </c>
      <c r="E131" s="23" t="s">
        <v>25</v>
      </c>
      <c r="F131" s="17">
        <v>3.9</v>
      </c>
      <c r="G131" s="17">
        <v>3.1</v>
      </c>
      <c r="H131" s="17">
        <v>21.1</v>
      </c>
      <c r="I131" s="18">
        <v>128</v>
      </c>
      <c r="J131" s="18">
        <v>126</v>
      </c>
      <c r="K131" s="18">
        <v>31</v>
      </c>
      <c r="L131" s="18">
        <v>116</v>
      </c>
      <c r="M131" s="19">
        <v>1.03</v>
      </c>
      <c r="N131" s="19">
        <v>0.04</v>
      </c>
      <c r="O131" s="19">
        <v>1.3</v>
      </c>
      <c r="P131" s="19">
        <v>0.02</v>
      </c>
    </row>
    <row r="132" spans="1:16" ht="14.25" customHeight="1">
      <c r="A132" s="16"/>
      <c r="B132" s="16">
        <v>1.65</v>
      </c>
      <c r="C132" s="28">
        <v>3.15</v>
      </c>
      <c r="D132" s="35" t="s">
        <v>28</v>
      </c>
      <c r="E132" s="23" t="s">
        <v>29</v>
      </c>
      <c r="F132" s="17">
        <v>2</v>
      </c>
      <c r="G132" s="17">
        <v>0.5</v>
      </c>
      <c r="H132" s="17">
        <v>14.3</v>
      </c>
      <c r="I132" s="18">
        <v>70</v>
      </c>
      <c r="J132" s="18">
        <v>10</v>
      </c>
      <c r="K132" s="18">
        <v>0</v>
      </c>
      <c r="L132" s="18">
        <v>0</v>
      </c>
      <c r="M132" s="19">
        <v>0.5</v>
      </c>
      <c r="N132" s="19">
        <v>0.08</v>
      </c>
      <c r="O132" s="19">
        <v>0</v>
      </c>
      <c r="P132" s="19">
        <v>0</v>
      </c>
    </row>
    <row r="133" spans="1:16" ht="14.25" customHeight="1">
      <c r="A133" s="16"/>
      <c r="B133" s="45">
        <f>SUM(B128:B132)</f>
        <v>58.629999999999995</v>
      </c>
      <c r="C133" s="45">
        <f>SUM(C128:C132)</f>
        <v>84.35000000000001</v>
      </c>
      <c r="D133" s="38" t="s">
        <v>30</v>
      </c>
      <c r="E133" s="23"/>
      <c r="F133" s="40">
        <f>SUM(F128:F132)</f>
        <v>26.049999999999997</v>
      </c>
      <c r="G133" s="40">
        <f>SUM(G128:G132)</f>
        <v>35.300000000000004</v>
      </c>
      <c r="H133" s="40">
        <f>SUM(H128:H132)</f>
        <v>85.60999999999999</v>
      </c>
      <c r="I133" s="41">
        <f>SUM(I128:I132)</f>
        <v>765.3</v>
      </c>
      <c r="J133" s="41">
        <f>SUM(J128:J132)</f>
        <v>176</v>
      </c>
      <c r="K133" s="41">
        <f>SUM(K128:K132)</f>
        <v>200</v>
      </c>
      <c r="L133" s="41">
        <f>SUM(L128:L132)</f>
        <v>378</v>
      </c>
      <c r="M133" s="37">
        <f>SUM(M128:M132)</f>
        <v>7.860000000000001</v>
      </c>
      <c r="N133" s="37">
        <f>SUM(N128:N132)</f>
        <v>0.4</v>
      </c>
      <c r="O133" s="37">
        <f>SUM(O128:O132)</f>
        <v>2.2</v>
      </c>
      <c r="P133" s="37">
        <f>SUM(P128:P132)</f>
        <v>0.15</v>
      </c>
    </row>
    <row r="134" spans="1:16" ht="14.25" customHeight="1">
      <c r="A134" s="16"/>
      <c r="B134" s="27"/>
      <c r="C134" s="28"/>
      <c r="D134" s="22" t="s">
        <v>31</v>
      </c>
      <c r="E134" s="23"/>
      <c r="F134" s="17"/>
      <c r="G134" s="17"/>
      <c r="H134" s="17"/>
      <c r="I134" s="18"/>
      <c r="J134" s="18"/>
      <c r="K134" s="18"/>
      <c r="L134" s="18"/>
      <c r="M134" s="19"/>
      <c r="N134" s="19"/>
      <c r="O134" s="19"/>
      <c r="P134" s="19"/>
    </row>
    <row r="135" spans="1:16" ht="25.5" customHeight="1">
      <c r="A135" s="27">
        <v>82</v>
      </c>
      <c r="B135" s="27">
        <v>17.15</v>
      </c>
      <c r="C135" s="28">
        <v>24.72</v>
      </c>
      <c r="D135" s="52" t="s">
        <v>118</v>
      </c>
      <c r="E135" s="30" t="s">
        <v>119</v>
      </c>
      <c r="F135" s="31">
        <v>4.2</v>
      </c>
      <c r="G135" s="31">
        <v>5.2</v>
      </c>
      <c r="H135" s="31">
        <v>9.3</v>
      </c>
      <c r="I135" s="32">
        <v>101</v>
      </c>
      <c r="J135" s="32">
        <v>37.1</v>
      </c>
      <c r="K135" s="32">
        <v>23</v>
      </c>
      <c r="L135" s="32">
        <v>76</v>
      </c>
      <c r="M135" s="28">
        <v>1.24</v>
      </c>
      <c r="N135" s="28">
        <v>0.05</v>
      </c>
      <c r="O135" s="28">
        <v>9.2</v>
      </c>
      <c r="P135" s="28">
        <v>0.01</v>
      </c>
    </row>
    <row r="136" spans="1:16" ht="14.25" customHeight="1">
      <c r="A136" s="27">
        <v>265</v>
      </c>
      <c r="B136" s="27">
        <v>41.1</v>
      </c>
      <c r="C136" s="28">
        <v>66.26</v>
      </c>
      <c r="D136" s="34" t="s">
        <v>120</v>
      </c>
      <c r="E136" s="30" t="s">
        <v>25</v>
      </c>
      <c r="F136" s="31">
        <v>14</v>
      </c>
      <c r="G136" s="31">
        <v>13.7</v>
      </c>
      <c r="H136" s="31">
        <v>35.6</v>
      </c>
      <c r="I136" s="32">
        <v>322</v>
      </c>
      <c r="J136" s="32">
        <v>10</v>
      </c>
      <c r="K136" s="32">
        <v>43</v>
      </c>
      <c r="L136" s="32">
        <v>93</v>
      </c>
      <c r="M136" s="28">
        <v>1.7</v>
      </c>
      <c r="N136" s="28">
        <v>0.09</v>
      </c>
      <c r="O136" s="28">
        <v>0.7</v>
      </c>
      <c r="P136" s="28">
        <v>0</v>
      </c>
    </row>
    <row r="137" spans="1:16" ht="14.25" customHeight="1">
      <c r="A137" s="16">
        <v>342</v>
      </c>
      <c r="B137" s="27">
        <v>7.23</v>
      </c>
      <c r="C137" s="28">
        <v>8.42</v>
      </c>
      <c r="D137" s="20" t="s">
        <v>121</v>
      </c>
      <c r="E137" s="23" t="s">
        <v>25</v>
      </c>
      <c r="F137" s="17">
        <v>0.2</v>
      </c>
      <c r="G137" s="17">
        <v>0.1</v>
      </c>
      <c r="H137" s="17">
        <v>14</v>
      </c>
      <c r="I137" s="18">
        <v>58</v>
      </c>
      <c r="J137" s="18">
        <v>8</v>
      </c>
      <c r="K137" s="18">
        <v>5</v>
      </c>
      <c r="L137" s="18">
        <v>6</v>
      </c>
      <c r="M137" s="19">
        <v>0.95</v>
      </c>
      <c r="N137" s="19">
        <v>0.01</v>
      </c>
      <c r="O137" s="19">
        <v>2.09</v>
      </c>
      <c r="P137" s="19">
        <v>0</v>
      </c>
    </row>
    <row r="138" spans="1:16" s="1" customFormat="1" ht="25.5" customHeight="1">
      <c r="A138" s="16"/>
      <c r="B138" s="27">
        <v>2.92</v>
      </c>
      <c r="C138" s="28">
        <v>4.92</v>
      </c>
      <c r="D138" s="35" t="s">
        <v>39</v>
      </c>
      <c r="E138" s="23" t="s">
        <v>40</v>
      </c>
      <c r="F138" s="17">
        <v>3.8</v>
      </c>
      <c r="G138" s="17">
        <v>0.8</v>
      </c>
      <c r="H138" s="17">
        <v>25.1</v>
      </c>
      <c r="I138" s="18">
        <v>123</v>
      </c>
      <c r="J138" s="18">
        <v>28</v>
      </c>
      <c r="K138" s="18">
        <v>0</v>
      </c>
      <c r="L138" s="18">
        <v>0</v>
      </c>
      <c r="M138" s="19">
        <v>1.48</v>
      </c>
      <c r="N138" s="19">
        <v>0.17</v>
      </c>
      <c r="O138" s="19">
        <v>0</v>
      </c>
      <c r="P138" s="19">
        <v>0</v>
      </c>
    </row>
    <row r="139" spans="1:16" ht="14.25" customHeight="1">
      <c r="A139" s="16"/>
      <c r="B139" s="77">
        <f>SUM(B135:B138)</f>
        <v>68.4</v>
      </c>
      <c r="C139" s="78">
        <f>SUM(C135:C138)</f>
        <v>104.32000000000001</v>
      </c>
      <c r="D139" s="38" t="s">
        <v>30</v>
      </c>
      <c r="E139" s="23"/>
      <c r="F139" s="40">
        <f>SUM(F135:F138)</f>
        <v>22.2</v>
      </c>
      <c r="G139" s="40">
        <f>SUM(G135:G138)</f>
        <v>19.8</v>
      </c>
      <c r="H139" s="40">
        <f>SUM(H135:H138)</f>
        <v>84</v>
      </c>
      <c r="I139" s="41">
        <f>SUM(I135:I138)</f>
        <v>604</v>
      </c>
      <c r="J139" s="41">
        <f>SUM(J135:J138)</f>
        <v>83.1</v>
      </c>
      <c r="K139" s="41">
        <f>SUM(K135:K138)</f>
        <v>71</v>
      </c>
      <c r="L139" s="41">
        <f>SUM(L135:L138)</f>
        <v>175</v>
      </c>
      <c r="M139" s="37">
        <f>SUM(M135:M138)</f>
        <v>5.37</v>
      </c>
      <c r="N139" s="37">
        <f>SUM(N135:N138)</f>
        <v>0.32</v>
      </c>
      <c r="O139" s="37">
        <f>SUM(O135:O138)</f>
        <v>11.989999999999998</v>
      </c>
      <c r="P139" s="37">
        <f>SUM(P135:P138)</f>
        <v>0.01</v>
      </c>
    </row>
    <row r="140" spans="1:16" ht="14.25" customHeight="1">
      <c r="A140" s="16"/>
      <c r="B140" s="27"/>
      <c r="C140" s="28"/>
      <c r="D140" s="22" t="s">
        <v>41</v>
      </c>
      <c r="E140" s="23"/>
      <c r="F140" s="17"/>
      <c r="G140" s="17"/>
      <c r="H140" s="17"/>
      <c r="I140" s="18"/>
      <c r="J140" s="18"/>
      <c r="K140" s="18"/>
      <c r="L140" s="18"/>
      <c r="M140" s="19"/>
      <c r="N140" s="19"/>
      <c r="O140" s="19"/>
      <c r="P140" s="19"/>
    </row>
    <row r="141" spans="1:17" ht="14.25" customHeight="1">
      <c r="A141" s="27" t="s">
        <v>122</v>
      </c>
      <c r="B141" s="28"/>
      <c r="C141" s="28"/>
      <c r="D141" s="34" t="s">
        <v>123</v>
      </c>
      <c r="E141" s="30" t="s">
        <v>124</v>
      </c>
      <c r="F141" s="17">
        <v>7.1</v>
      </c>
      <c r="G141" s="17">
        <v>7.7</v>
      </c>
      <c r="H141" s="17">
        <v>37</v>
      </c>
      <c r="I141" s="18">
        <v>246</v>
      </c>
      <c r="J141" s="18">
        <v>29</v>
      </c>
      <c r="K141" s="18">
        <v>11</v>
      </c>
      <c r="L141" s="18">
        <v>63</v>
      </c>
      <c r="M141" s="19">
        <v>0.73</v>
      </c>
      <c r="N141" s="19">
        <v>0.06</v>
      </c>
      <c r="O141" s="19">
        <v>0.2</v>
      </c>
      <c r="P141" s="19">
        <v>0.03</v>
      </c>
      <c r="Q141" s="28"/>
    </row>
    <row r="142" spans="1:16" ht="14.25" customHeight="1">
      <c r="A142" s="16">
        <v>389</v>
      </c>
      <c r="B142" s="27">
        <v>6.81</v>
      </c>
      <c r="C142" s="28">
        <v>14.4</v>
      </c>
      <c r="D142" s="35" t="s">
        <v>125</v>
      </c>
      <c r="E142" s="30" t="s">
        <v>25</v>
      </c>
      <c r="F142" s="17">
        <v>0</v>
      </c>
      <c r="G142" s="17">
        <v>0</v>
      </c>
      <c r="H142" s="17">
        <v>22.4</v>
      </c>
      <c r="I142" s="18">
        <v>90</v>
      </c>
      <c r="J142" s="18">
        <v>0</v>
      </c>
      <c r="K142" s="18">
        <v>0</v>
      </c>
      <c r="L142" s="18">
        <v>0</v>
      </c>
      <c r="M142" s="19">
        <v>0</v>
      </c>
      <c r="N142" s="19">
        <v>0</v>
      </c>
      <c r="O142" s="19">
        <v>0</v>
      </c>
      <c r="P142" s="19">
        <v>0</v>
      </c>
    </row>
    <row r="143" spans="1:16" ht="14.25" customHeight="1">
      <c r="A143" s="16">
        <v>338</v>
      </c>
      <c r="B143" s="27">
        <v>11.25</v>
      </c>
      <c r="C143" s="28">
        <v>12</v>
      </c>
      <c r="D143" s="29" t="s">
        <v>75</v>
      </c>
      <c r="E143" s="30" t="s">
        <v>76</v>
      </c>
      <c r="F143" s="17">
        <v>0.6</v>
      </c>
      <c r="G143" s="17">
        <v>0.6</v>
      </c>
      <c r="H143" s="17">
        <v>14.7</v>
      </c>
      <c r="I143" s="18">
        <v>67</v>
      </c>
      <c r="J143" s="18">
        <v>24</v>
      </c>
      <c r="K143" s="18">
        <v>14</v>
      </c>
      <c r="L143" s="18">
        <v>17</v>
      </c>
      <c r="M143" s="19">
        <v>3.3</v>
      </c>
      <c r="N143" s="19">
        <v>0.05</v>
      </c>
      <c r="O143" s="19">
        <v>15</v>
      </c>
      <c r="P143" s="19">
        <v>0</v>
      </c>
    </row>
    <row r="144" spans="1:16" ht="14.25" customHeight="1">
      <c r="A144" s="16"/>
      <c r="B144" s="37">
        <f>SUM(B141:B143)</f>
        <v>18.06</v>
      </c>
      <c r="C144" s="37">
        <f>C141+C142+C143</f>
        <v>26.4</v>
      </c>
      <c r="D144" s="38" t="s">
        <v>30</v>
      </c>
      <c r="E144" s="23"/>
      <c r="F144" s="40">
        <f>SUM(F141:F143)</f>
        <v>7.699999999999999</v>
      </c>
      <c r="G144" s="40">
        <f>SUM(G141:G143)</f>
        <v>8.3</v>
      </c>
      <c r="H144" s="40">
        <f>SUM(H141:H143)</f>
        <v>74.1</v>
      </c>
      <c r="I144" s="41">
        <f>SUM(I141:I143)</f>
        <v>403</v>
      </c>
      <c r="J144" s="41">
        <f>SUM(J141:J143)</f>
        <v>53</v>
      </c>
      <c r="K144" s="41">
        <f>SUM(K141:K143)</f>
        <v>25</v>
      </c>
      <c r="L144" s="41">
        <f>SUM(L141:L143)</f>
        <v>80</v>
      </c>
      <c r="M144" s="37">
        <f>SUM(M141:M143)</f>
        <v>4.029999999999999</v>
      </c>
      <c r="N144" s="37">
        <f>SUM(N141:N143)</f>
        <v>0.11</v>
      </c>
      <c r="O144" s="37">
        <f>SUM(O141:O143)</f>
        <v>15.2</v>
      </c>
      <c r="P144" s="37">
        <f>SUM(P141:P143)</f>
        <v>0.03</v>
      </c>
    </row>
    <row r="145" spans="1:16" ht="14.25" customHeight="1">
      <c r="A145" s="16"/>
      <c r="B145" s="16"/>
      <c r="C145" s="19"/>
      <c r="D145" s="79" t="s">
        <v>47</v>
      </c>
      <c r="E145" s="80"/>
      <c r="F145" s="49">
        <f>F133+F139+F144</f>
        <v>55.95</v>
      </c>
      <c r="G145" s="49">
        <f>G133+G139+G144</f>
        <v>63.400000000000006</v>
      </c>
      <c r="H145" s="49">
        <f>H133+H139+H144</f>
        <v>243.70999999999998</v>
      </c>
      <c r="I145" s="50">
        <f>I133+I139+I144</f>
        <v>1772.3</v>
      </c>
      <c r="J145" s="50">
        <f>J133+J139+J144</f>
        <v>312.1</v>
      </c>
      <c r="K145" s="50">
        <f>K133+K139+K144</f>
        <v>296</v>
      </c>
      <c r="L145" s="50">
        <f>L133+L139+L144</f>
        <v>633</v>
      </c>
      <c r="M145" s="51">
        <f>M133+M139+M144</f>
        <v>17.259999999999998</v>
      </c>
      <c r="N145" s="51">
        <f>N133+N139+N144</f>
        <v>0.83</v>
      </c>
      <c r="O145" s="51">
        <f>O133+O139+O144</f>
        <v>29.389999999999997</v>
      </c>
      <c r="P145" s="51">
        <f>P133+P139+P144</f>
        <v>0.19</v>
      </c>
    </row>
    <row r="146" spans="1:16" ht="14.25" customHeight="1">
      <c r="A146" s="16"/>
      <c r="B146" s="16"/>
      <c r="C146" s="19"/>
      <c r="D146" s="21" t="s">
        <v>48</v>
      </c>
      <c r="E146" s="23"/>
      <c r="F146" s="17"/>
      <c r="G146" s="17"/>
      <c r="H146" s="17"/>
      <c r="I146" s="18"/>
      <c r="J146" s="18"/>
      <c r="K146" s="18"/>
      <c r="L146" s="18"/>
      <c r="M146" s="19"/>
      <c r="N146" s="19"/>
      <c r="O146" s="19"/>
      <c r="P146" s="19"/>
    </row>
    <row r="147" spans="1:16" ht="14.25" customHeight="1">
      <c r="A147" s="16"/>
      <c r="B147" s="16"/>
      <c r="C147" s="19"/>
      <c r="D147" s="22" t="s">
        <v>21</v>
      </c>
      <c r="E147" s="23"/>
      <c r="F147" s="17"/>
      <c r="G147" s="17"/>
      <c r="H147" s="17"/>
      <c r="I147" s="18"/>
      <c r="J147" s="18"/>
      <c r="K147" s="18"/>
      <c r="L147" s="18"/>
      <c r="M147" s="19"/>
      <c r="N147" s="19"/>
      <c r="O147" s="19"/>
      <c r="P147" s="19"/>
    </row>
    <row r="148" spans="1:16" ht="14.25" customHeight="1">
      <c r="A148" s="27" t="s">
        <v>92</v>
      </c>
      <c r="B148" s="27">
        <v>32.45</v>
      </c>
      <c r="C148" s="28">
        <v>60.88</v>
      </c>
      <c r="D148" s="34" t="s">
        <v>93</v>
      </c>
      <c r="E148" s="30" t="s">
        <v>35</v>
      </c>
      <c r="F148" s="17">
        <v>24</v>
      </c>
      <c r="G148" s="17">
        <v>16.7</v>
      </c>
      <c r="H148" s="17">
        <v>12.4</v>
      </c>
      <c r="I148" s="18">
        <v>296</v>
      </c>
      <c r="J148" s="18">
        <v>17</v>
      </c>
      <c r="K148" s="18">
        <v>89</v>
      </c>
      <c r="L148" s="18">
        <v>173</v>
      </c>
      <c r="M148" s="19">
        <v>2.11</v>
      </c>
      <c r="N148" s="19">
        <v>0.11</v>
      </c>
      <c r="O148" s="19">
        <v>1.66</v>
      </c>
      <c r="P148" s="19">
        <v>0.08</v>
      </c>
    </row>
    <row r="149" spans="1:16" s="1" customFormat="1" ht="12.75" customHeight="1">
      <c r="A149" s="16">
        <v>312</v>
      </c>
      <c r="B149" s="27">
        <v>14.2</v>
      </c>
      <c r="C149" s="28">
        <v>17.97</v>
      </c>
      <c r="D149" s="34" t="s">
        <v>63</v>
      </c>
      <c r="E149" s="23" t="s">
        <v>37</v>
      </c>
      <c r="F149" s="17">
        <v>3.8</v>
      </c>
      <c r="G149" s="17">
        <v>6.3</v>
      </c>
      <c r="H149" s="17">
        <v>14.5</v>
      </c>
      <c r="I149" s="18">
        <v>130</v>
      </c>
      <c r="J149" s="18">
        <v>46</v>
      </c>
      <c r="K149" s="18">
        <v>33</v>
      </c>
      <c r="L149" s="18">
        <v>99</v>
      </c>
      <c r="M149" s="19">
        <v>1.18</v>
      </c>
      <c r="N149" s="19">
        <v>0.011</v>
      </c>
      <c r="O149" s="19">
        <v>0.36</v>
      </c>
      <c r="P149" s="19">
        <v>0.056</v>
      </c>
    </row>
    <row r="150" spans="1:16" ht="14.25" customHeight="1">
      <c r="A150" s="27">
        <v>377</v>
      </c>
      <c r="B150" s="28">
        <v>1.96</v>
      </c>
      <c r="C150" s="28">
        <v>2.77</v>
      </c>
      <c r="D150" s="34" t="s">
        <v>54</v>
      </c>
      <c r="E150" s="30" t="s">
        <v>55</v>
      </c>
      <c r="F150" s="31">
        <v>0.30000000000000004</v>
      </c>
      <c r="G150" s="31">
        <v>0.1</v>
      </c>
      <c r="H150" s="31">
        <v>10.3</v>
      </c>
      <c r="I150" s="32">
        <v>43</v>
      </c>
      <c r="J150" s="32">
        <v>8</v>
      </c>
      <c r="K150" s="32">
        <v>5</v>
      </c>
      <c r="L150" s="32">
        <v>10</v>
      </c>
      <c r="M150" s="28">
        <v>0.89</v>
      </c>
      <c r="N150" s="28">
        <v>0</v>
      </c>
      <c r="O150" s="28">
        <v>2.9</v>
      </c>
      <c r="P150" s="28">
        <v>0</v>
      </c>
    </row>
    <row r="151" spans="1:16" ht="14.25" customHeight="1">
      <c r="A151" s="16"/>
      <c r="B151" s="16">
        <v>1.65</v>
      </c>
      <c r="C151" s="28">
        <v>3.15</v>
      </c>
      <c r="D151" s="35" t="s">
        <v>28</v>
      </c>
      <c r="E151" s="23" t="s">
        <v>29</v>
      </c>
      <c r="F151" s="17">
        <v>2</v>
      </c>
      <c r="G151" s="17">
        <v>0.5</v>
      </c>
      <c r="H151" s="17">
        <v>14.3</v>
      </c>
      <c r="I151" s="18">
        <v>70</v>
      </c>
      <c r="J151" s="18">
        <v>10</v>
      </c>
      <c r="K151" s="18">
        <v>0</v>
      </c>
      <c r="L151" s="18">
        <v>0</v>
      </c>
      <c r="M151" s="19">
        <v>0.5</v>
      </c>
      <c r="N151" s="19">
        <v>0.08</v>
      </c>
      <c r="O151" s="19">
        <v>0</v>
      </c>
      <c r="P151" s="19">
        <v>0</v>
      </c>
    </row>
    <row r="152" spans="1:16" ht="14.25" customHeight="1">
      <c r="A152" s="16"/>
      <c r="B152" s="45">
        <f>SUM(B148:B151)</f>
        <v>50.260000000000005</v>
      </c>
      <c r="C152" s="45">
        <f>SUM(C148:C151)</f>
        <v>84.77</v>
      </c>
      <c r="D152" s="38" t="s">
        <v>30</v>
      </c>
      <c r="E152" s="23"/>
      <c r="F152" s="40">
        <f>SUM(F148:F151)</f>
        <v>30.1</v>
      </c>
      <c r="G152" s="40">
        <f>SUM(G148:G151)</f>
        <v>23.599999999999998</v>
      </c>
      <c r="H152" s="40">
        <f>SUM(H148:H151)</f>
        <v>51.5</v>
      </c>
      <c r="I152" s="41">
        <f>SUM(I148:I151)</f>
        <v>539</v>
      </c>
      <c r="J152" s="41">
        <f>SUM(J148:J151)</f>
        <v>81</v>
      </c>
      <c r="K152" s="41">
        <f>SUM(K148:K151)</f>
        <v>127</v>
      </c>
      <c r="L152" s="41">
        <f>SUM(L148:L151)</f>
        <v>282</v>
      </c>
      <c r="M152" s="37">
        <f>SUM(M148:M151)</f>
        <v>4.68</v>
      </c>
      <c r="N152" s="37">
        <f>SUM(N148:N151)</f>
        <v>0.201</v>
      </c>
      <c r="O152" s="37">
        <f>SUM(O148:O151)</f>
        <v>4.92</v>
      </c>
      <c r="P152" s="37">
        <f>SUM(P148:P151)</f>
        <v>0.136</v>
      </c>
    </row>
    <row r="153" spans="1:16" ht="14.25" customHeight="1">
      <c r="A153" s="16"/>
      <c r="B153" s="27"/>
      <c r="C153" s="28"/>
      <c r="D153" s="22" t="s">
        <v>56</v>
      </c>
      <c r="E153" s="23"/>
      <c r="F153" s="17"/>
      <c r="G153" s="17"/>
      <c r="H153" s="17"/>
      <c r="I153" s="18"/>
      <c r="J153" s="18"/>
      <c r="K153" s="18"/>
      <c r="L153" s="18"/>
      <c r="M153" s="19"/>
      <c r="N153" s="19"/>
      <c r="O153" s="19"/>
      <c r="P153" s="19"/>
    </row>
    <row r="154" spans="1:16" ht="30" customHeight="1">
      <c r="A154" s="16">
        <v>102</v>
      </c>
      <c r="B154" s="27">
        <v>15.23</v>
      </c>
      <c r="C154" s="28">
        <v>20.97</v>
      </c>
      <c r="D154" s="14" t="s">
        <v>77</v>
      </c>
      <c r="E154" s="23" t="s">
        <v>33</v>
      </c>
      <c r="F154" s="17">
        <v>8.8</v>
      </c>
      <c r="G154" s="17">
        <v>4.1</v>
      </c>
      <c r="H154" s="17">
        <v>14.5</v>
      </c>
      <c r="I154" s="18">
        <v>127</v>
      </c>
      <c r="J154" s="18">
        <v>24</v>
      </c>
      <c r="K154" s="18">
        <v>33</v>
      </c>
      <c r="L154" s="18">
        <v>107</v>
      </c>
      <c r="M154" s="19">
        <v>2.14</v>
      </c>
      <c r="N154" s="19">
        <v>0.23</v>
      </c>
      <c r="O154" s="19">
        <v>5</v>
      </c>
      <c r="P154" s="19">
        <v>0</v>
      </c>
    </row>
    <row r="155" spans="1:16" ht="26.25" customHeight="1">
      <c r="A155" s="27" t="s">
        <v>88</v>
      </c>
      <c r="B155" s="27">
        <v>33.42</v>
      </c>
      <c r="C155" s="28">
        <v>50</v>
      </c>
      <c r="D155" s="35" t="s">
        <v>89</v>
      </c>
      <c r="E155" s="30" t="s">
        <v>62</v>
      </c>
      <c r="F155" s="31">
        <v>15.2</v>
      </c>
      <c r="G155" s="31">
        <v>17</v>
      </c>
      <c r="H155" s="31">
        <v>11.5</v>
      </c>
      <c r="I155" s="32">
        <v>260</v>
      </c>
      <c r="J155" s="32">
        <v>116</v>
      </c>
      <c r="K155" s="32">
        <v>17</v>
      </c>
      <c r="L155" s="32">
        <v>123</v>
      </c>
      <c r="M155" s="28">
        <v>0.84</v>
      </c>
      <c r="N155" s="28">
        <v>0.2</v>
      </c>
      <c r="O155" s="28">
        <v>2.3</v>
      </c>
      <c r="P155" s="28">
        <v>0.04</v>
      </c>
    </row>
    <row r="156" spans="1:16" s="1" customFormat="1" ht="12.75" customHeight="1">
      <c r="A156" s="16">
        <v>309</v>
      </c>
      <c r="B156" s="27">
        <v>6.88</v>
      </c>
      <c r="C156" s="28">
        <v>8.63</v>
      </c>
      <c r="D156" s="35" t="s">
        <v>72</v>
      </c>
      <c r="E156" s="30" t="s">
        <v>37</v>
      </c>
      <c r="F156" s="17">
        <v>6.5</v>
      </c>
      <c r="G156" s="17">
        <v>5.7</v>
      </c>
      <c r="H156" s="17">
        <v>33.5</v>
      </c>
      <c r="I156" s="18">
        <v>212</v>
      </c>
      <c r="J156" s="18">
        <v>8</v>
      </c>
      <c r="K156" s="18">
        <v>9</v>
      </c>
      <c r="L156" s="18">
        <v>42</v>
      </c>
      <c r="M156" s="19">
        <v>0.91</v>
      </c>
      <c r="N156" s="19">
        <v>0.07</v>
      </c>
      <c r="O156" s="19">
        <v>0</v>
      </c>
      <c r="P156" s="19">
        <v>0.03</v>
      </c>
    </row>
    <row r="157" spans="1:16" ht="15.75" customHeight="1">
      <c r="A157" s="27">
        <v>71</v>
      </c>
      <c r="B157" s="27">
        <v>8.29</v>
      </c>
      <c r="C157" s="28">
        <v>10.62</v>
      </c>
      <c r="D157" s="34" t="s">
        <v>73</v>
      </c>
      <c r="E157" s="30" t="s">
        <v>126</v>
      </c>
      <c r="F157" s="31">
        <v>0.8</v>
      </c>
      <c r="G157" s="31">
        <v>0.14</v>
      </c>
      <c r="H157" s="31">
        <v>2.7</v>
      </c>
      <c r="I157" s="32">
        <v>15</v>
      </c>
      <c r="J157" s="32">
        <v>10</v>
      </c>
      <c r="K157" s="32">
        <v>14</v>
      </c>
      <c r="L157" s="32">
        <v>18</v>
      </c>
      <c r="M157" s="28">
        <v>0.63</v>
      </c>
      <c r="N157" s="28">
        <v>0.04</v>
      </c>
      <c r="O157" s="28">
        <v>17.5</v>
      </c>
      <c r="P157" s="28">
        <v>0</v>
      </c>
    </row>
    <row r="158" spans="1:16" ht="15.75" customHeight="1">
      <c r="A158" s="16">
        <v>348</v>
      </c>
      <c r="B158" s="27">
        <v>7.14</v>
      </c>
      <c r="C158" s="28">
        <v>6.69</v>
      </c>
      <c r="D158" s="53" t="s">
        <v>127</v>
      </c>
      <c r="E158" s="23" t="s">
        <v>25</v>
      </c>
      <c r="F158" s="17">
        <v>1</v>
      </c>
      <c r="G158" s="17">
        <v>0</v>
      </c>
      <c r="H158" s="17">
        <v>13.2</v>
      </c>
      <c r="I158" s="18">
        <v>86</v>
      </c>
      <c r="J158" s="18">
        <v>33</v>
      </c>
      <c r="K158" s="18">
        <v>21</v>
      </c>
      <c r="L158" s="18">
        <v>29</v>
      </c>
      <c r="M158" s="19">
        <v>0.69</v>
      </c>
      <c r="N158" s="19">
        <v>0.02</v>
      </c>
      <c r="O158" s="19">
        <v>0.89</v>
      </c>
      <c r="P158" s="19">
        <v>0</v>
      </c>
    </row>
    <row r="159" spans="1:16" s="1" customFormat="1" ht="25.5" customHeight="1">
      <c r="A159" s="16"/>
      <c r="B159" s="27">
        <v>2.92</v>
      </c>
      <c r="C159" s="28">
        <v>4.92</v>
      </c>
      <c r="D159" s="35" t="s">
        <v>39</v>
      </c>
      <c r="E159" s="23" t="s">
        <v>40</v>
      </c>
      <c r="F159" s="17">
        <v>3.8</v>
      </c>
      <c r="G159" s="17">
        <v>0.8</v>
      </c>
      <c r="H159" s="17">
        <v>25.1</v>
      </c>
      <c r="I159" s="18">
        <v>123</v>
      </c>
      <c r="J159" s="18">
        <v>28</v>
      </c>
      <c r="K159" s="18">
        <v>0</v>
      </c>
      <c r="L159" s="18">
        <v>0</v>
      </c>
      <c r="M159" s="19">
        <v>1.48</v>
      </c>
      <c r="N159" s="19">
        <v>0.17</v>
      </c>
      <c r="O159" s="19">
        <v>0</v>
      </c>
      <c r="P159" s="19">
        <v>0</v>
      </c>
    </row>
    <row r="160" spans="1:16" ht="14.25" customHeight="1">
      <c r="A160" s="16"/>
      <c r="B160" s="36">
        <f>SUM(B154:B159)</f>
        <v>73.88000000000001</v>
      </c>
      <c r="C160" s="37">
        <f>SUM(C154:C159)</f>
        <v>101.83</v>
      </c>
      <c r="D160" s="38" t="s">
        <v>30</v>
      </c>
      <c r="E160" s="23"/>
      <c r="F160" s="40">
        <f>SUM(F154:F159)</f>
        <v>36.1</v>
      </c>
      <c r="G160" s="40">
        <f>SUM(G154:G159)</f>
        <v>27.740000000000002</v>
      </c>
      <c r="H160" s="40">
        <f>SUM(H154:H159)</f>
        <v>100.5</v>
      </c>
      <c r="I160" s="41">
        <f>SUM(I154:I159)</f>
        <v>823</v>
      </c>
      <c r="J160" s="41">
        <f>SUM(J154:J159)</f>
        <v>219</v>
      </c>
      <c r="K160" s="41">
        <f>SUM(K154:K159)</f>
        <v>94</v>
      </c>
      <c r="L160" s="41">
        <f>SUM(L154:L159)</f>
        <v>319</v>
      </c>
      <c r="M160" s="37">
        <f>SUM(M154:M159)</f>
        <v>6.6899999999999995</v>
      </c>
      <c r="N160" s="37">
        <f>SUM(N154:N159)</f>
        <v>0.73</v>
      </c>
      <c r="O160" s="37">
        <f>SUM(O154:O159)</f>
        <v>25.69</v>
      </c>
      <c r="P160" s="37">
        <f>SUM(P154:P159)</f>
        <v>0.07</v>
      </c>
    </row>
    <row r="161" spans="1:16" ht="14.25" customHeight="1">
      <c r="A161" s="16"/>
      <c r="B161" s="16"/>
      <c r="C161" s="19"/>
      <c r="D161" s="22" t="s">
        <v>41</v>
      </c>
      <c r="E161" s="23"/>
      <c r="F161" s="17"/>
      <c r="G161" s="17"/>
      <c r="H161" s="17"/>
      <c r="I161" s="18"/>
      <c r="J161" s="18"/>
      <c r="K161" s="18"/>
      <c r="L161" s="18"/>
      <c r="M161" s="19"/>
      <c r="N161" s="19"/>
      <c r="O161" s="19"/>
      <c r="P161" s="19"/>
    </row>
    <row r="162" spans="1:17" ht="14.25" customHeight="1">
      <c r="A162" s="27" t="s">
        <v>66</v>
      </c>
      <c r="B162" s="27">
        <v>20.11</v>
      </c>
      <c r="C162" s="28">
        <v>32.47</v>
      </c>
      <c r="D162" s="34" t="s">
        <v>67</v>
      </c>
      <c r="E162" s="30" t="s">
        <v>68</v>
      </c>
      <c r="F162" s="31">
        <v>10.3</v>
      </c>
      <c r="G162" s="31">
        <v>9.9</v>
      </c>
      <c r="H162" s="31">
        <v>19.4</v>
      </c>
      <c r="I162" s="32">
        <v>208</v>
      </c>
      <c r="J162" s="32">
        <v>25</v>
      </c>
      <c r="K162" s="32">
        <v>17</v>
      </c>
      <c r="L162" s="32">
        <v>102</v>
      </c>
      <c r="M162" s="28">
        <v>1.1</v>
      </c>
      <c r="N162" s="28">
        <v>0.14</v>
      </c>
      <c r="O162" s="28">
        <v>0.19</v>
      </c>
      <c r="P162" s="28">
        <v>0.01</v>
      </c>
      <c r="Q162" s="28"/>
    </row>
    <row r="163" spans="1:16" ht="14.25" customHeight="1">
      <c r="A163" s="27">
        <v>388</v>
      </c>
      <c r="B163" s="27">
        <v>6.04</v>
      </c>
      <c r="C163" s="28">
        <v>7.85</v>
      </c>
      <c r="D163" s="34" t="s">
        <v>69</v>
      </c>
      <c r="E163" s="30" t="s">
        <v>25</v>
      </c>
      <c r="F163" s="31">
        <v>0.7</v>
      </c>
      <c r="G163" s="31">
        <v>0.3</v>
      </c>
      <c r="H163" s="31">
        <v>24.6</v>
      </c>
      <c r="I163" s="32">
        <v>104</v>
      </c>
      <c r="J163" s="32">
        <v>10</v>
      </c>
      <c r="K163" s="32">
        <v>3</v>
      </c>
      <c r="L163" s="32">
        <v>3</v>
      </c>
      <c r="M163" s="28">
        <v>0.65</v>
      </c>
      <c r="N163" s="28">
        <v>0.01</v>
      </c>
      <c r="O163" s="28">
        <v>20</v>
      </c>
      <c r="P163" s="28">
        <v>0</v>
      </c>
    </row>
    <row r="164" spans="1:16" ht="14.25" customHeight="1">
      <c r="A164" s="16"/>
      <c r="B164" s="44">
        <f>SUM(B162:B163)</f>
        <v>26.15</v>
      </c>
      <c r="C164" s="45">
        <f>SUM(C162:C163)</f>
        <v>40.32</v>
      </c>
      <c r="D164" s="38" t="s">
        <v>30</v>
      </c>
      <c r="E164" s="23"/>
      <c r="F164" s="40">
        <f>SUM(F162:F163)</f>
        <v>11</v>
      </c>
      <c r="G164" s="40">
        <f>SUM(G162:G163)</f>
        <v>10.200000000000001</v>
      </c>
      <c r="H164" s="40">
        <f>SUM(H162:H163)</f>
        <v>44</v>
      </c>
      <c r="I164" s="41">
        <f>SUM(I162:I163)</f>
        <v>312</v>
      </c>
      <c r="J164" s="41">
        <f>SUM(J162:J163)</f>
        <v>35</v>
      </c>
      <c r="K164" s="41">
        <f>SUM(K162:K163)</f>
        <v>20</v>
      </c>
      <c r="L164" s="41">
        <f>SUM(L162:L163)</f>
        <v>105</v>
      </c>
      <c r="M164" s="37">
        <f>SUM(M162:M163)</f>
        <v>1.75</v>
      </c>
      <c r="N164" s="37">
        <f>SUM(N162:N163)</f>
        <v>0.15000000000000002</v>
      </c>
      <c r="O164" s="37">
        <f>SUM(O162:O163)</f>
        <v>20.19</v>
      </c>
      <c r="P164" s="37">
        <f>SUM(P162:P163)</f>
        <v>0.01</v>
      </c>
    </row>
    <row r="165" spans="1:16" ht="14.25" customHeight="1">
      <c r="A165" s="16"/>
      <c r="B165" s="27"/>
      <c r="C165" s="28"/>
      <c r="D165" s="79" t="s">
        <v>47</v>
      </c>
      <c r="E165" s="39"/>
      <c r="F165" s="49">
        <f>F152+F160+F164</f>
        <v>77.2</v>
      </c>
      <c r="G165" s="49">
        <f>G152+G160+G164</f>
        <v>61.540000000000006</v>
      </c>
      <c r="H165" s="49">
        <f>H152+H160+H164</f>
        <v>196</v>
      </c>
      <c r="I165" s="50">
        <f>I152+I160+I164</f>
        <v>1674</v>
      </c>
      <c r="J165" s="50">
        <f>J152+J160+J164</f>
        <v>335</v>
      </c>
      <c r="K165" s="50">
        <f>K152+K160+K164</f>
        <v>241</v>
      </c>
      <c r="L165" s="50">
        <f>L152+L160+L164</f>
        <v>706</v>
      </c>
      <c r="M165" s="51">
        <f>M152+M160+M164</f>
        <v>13.12</v>
      </c>
      <c r="N165" s="51">
        <f>N152+N160+N164</f>
        <v>1.081</v>
      </c>
      <c r="O165" s="51">
        <f>O152+O160+O164</f>
        <v>50.8</v>
      </c>
      <c r="P165" s="51">
        <f>P152+P160+P164</f>
        <v>0.21600000000000003</v>
      </c>
    </row>
    <row r="166" spans="1:16" ht="14.25" customHeight="1">
      <c r="A166" s="16"/>
      <c r="B166" s="27"/>
      <c r="C166" s="28"/>
      <c r="D166" s="21" t="s">
        <v>70</v>
      </c>
      <c r="E166" s="23"/>
      <c r="F166" s="17"/>
      <c r="G166" s="17"/>
      <c r="H166" s="17"/>
      <c r="I166" s="18"/>
      <c r="J166" s="18"/>
      <c r="K166" s="18"/>
      <c r="L166" s="18"/>
      <c r="M166" s="19"/>
      <c r="N166" s="19"/>
      <c r="O166" s="19"/>
      <c r="P166" s="19"/>
    </row>
    <row r="167" spans="1:16" ht="14.25" customHeight="1">
      <c r="A167" s="16"/>
      <c r="B167" s="27"/>
      <c r="C167" s="28"/>
      <c r="D167" s="22" t="s">
        <v>49</v>
      </c>
      <c r="E167" s="23"/>
      <c r="F167" s="17"/>
      <c r="G167" s="17"/>
      <c r="H167" s="17"/>
      <c r="I167" s="18"/>
      <c r="J167" s="18"/>
      <c r="K167" s="18"/>
      <c r="L167" s="18"/>
      <c r="M167" s="19"/>
      <c r="N167" s="19"/>
      <c r="O167" s="19"/>
      <c r="P167" s="19"/>
    </row>
    <row r="168" spans="1:16" ht="14.25" customHeight="1">
      <c r="A168" s="27"/>
      <c r="B168" s="27">
        <v>8.5</v>
      </c>
      <c r="C168" s="28">
        <v>9.37</v>
      </c>
      <c r="D168" s="29" t="s">
        <v>128</v>
      </c>
      <c r="E168" s="30" t="s">
        <v>129</v>
      </c>
      <c r="F168" s="17">
        <v>1.5</v>
      </c>
      <c r="G168" s="17">
        <v>3.9</v>
      </c>
      <c r="H168" s="17">
        <v>1.1400000000000001</v>
      </c>
      <c r="I168" s="18">
        <v>45</v>
      </c>
      <c r="J168" s="18">
        <v>35</v>
      </c>
      <c r="K168" s="18">
        <v>6</v>
      </c>
      <c r="L168" s="18">
        <v>123</v>
      </c>
      <c r="M168" s="17">
        <v>0.14</v>
      </c>
      <c r="N168" s="17">
        <v>0</v>
      </c>
      <c r="O168" s="17">
        <v>0.1</v>
      </c>
      <c r="P168" s="17">
        <v>0</v>
      </c>
    </row>
    <row r="169" spans="1:16" ht="14.25" customHeight="1">
      <c r="A169" s="27" t="s">
        <v>130</v>
      </c>
      <c r="B169" s="27">
        <v>32.21</v>
      </c>
      <c r="C169" s="28">
        <v>52.16</v>
      </c>
      <c r="D169" s="33" t="s">
        <v>131</v>
      </c>
      <c r="E169" s="30" t="s">
        <v>25</v>
      </c>
      <c r="F169" s="31">
        <v>9.5</v>
      </c>
      <c r="G169" s="31">
        <v>16.2</v>
      </c>
      <c r="H169" s="31">
        <v>18.2</v>
      </c>
      <c r="I169" s="32">
        <v>256</v>
      </c>
      <c r="J169" s="32">
        <v>87</v>
      </c>
      <c r="K169" s="32">
        <v>34</v>
      </c>
      <c r="L169" s="32">
        <v>129</v>
      </c>
      <c r="M169" s="28">
        <v>2</v>
      </c>
      <c r="N169" s="28">
        <v>0.03</v>
      </c>
      <c r="O169" s="28">
        <v>7.7</v>
      </c>
      <c r="P169" s="28">
        <v>0</v>
      </c>
    </row>
    <row r="170" spans="1:16" ht="14.25" customHeight="1">
      <c r="A170" s="27">
        <v>71</v>
      </c>
      <c r="B170" s="27">
        <v>4.29</v>
      </c>
      <c r="C170" s="28">
        <v>6.81</v>
      </c>
      <c r="D170" s="33" t="s">
        <v>132</v>
      </c>
      <c r="E170" s="30" t="s">
        <v>133</v>
      </c>
      <c r="F170" s="31">
        <v>0.4</v>
      </c>
      <c r="G170" s="31">
        <v>0.04</v>
      </c>
      <c r="H170" s="31">
        <v>1.1</v>
      </c>
      <c r="I170" s="32">
        <v>6</v>
      </c>
      <c r="J170" s="32">
        <v>10</v>
      </c>
      <c r="K170" s="32">
        <v>6</v>
      </c>
      <c r="L170" s="32">
        <v>19</v>
      </c>
      <c r="M170" s="28">
        <v>0.27</v>
      </c>
      <c r="N170" s="28">
        <v>0.01</v>
      </c>
      <c r="O170" s="28">
        <v>5</v>
      </c>
      <c r="P170" s="28">
        <v>0</v>
      </c>
    </row>
    <row r="171" spans="1:16" ht="14.25" customHeight="1">
      <c r="A171" s="16">
        <v>338</v>
      </c>
      <c r="B171" s="27">
        <v>11.25</v>
      </c>
      <c r="C171" s="28">
        <v>12</v>
      </c>
      <c r="D171" s="29" t="s">
        <v>75</v>
      </c>
      <c r="E171" s="30" t="s">
        <v>76</v>
      </c>
      <c r="F171" s="17">
        <v>0.6</v>
      </c>
      <c r="G171" s="17">
        <v>0.6</v>
      </c>
      <c r="H171" s="17">
        <v>14.7</v>
      </c>
      <c r="I171" s="18">
        <v>67</v>
      </c>
      <c r="J171" s="18">
        <v>24</v>
      </c>
      <c r="K171" s="18">
        <v>14</v>
      </c>
      <c r="L171" s="18">
        <v>17</v>
      </c>
      <c r="M171" s="19">
        <v>3.3</v>
      </c>
      <c r="N171" s="19">
        <v>0.05</v>
      </c>
      <c r="O171" s="19">
        <v>15</v>
      </c>
      <c r="P171" s="19">
        <v>0</v>
      </c>
    </row>
    <row r="172" spans="1:16" ht="14.25" customHeight="1">
      <c r="A172" s="27">
        <v>376</v>
      </c>
      <c r="B172" s="28">
        <v>0.85</v>
      </c>
      <c r="C172" s="28">
        <v>1.45</v>
      </c>
      <c r="D172" s="34" t="s">
        <v>38</v>
      </c>
      <c r="E172" s="30" t="s">
        <v>25</v>
      </c>
      <c r="F172" s="31">
        <v>0.2</v>
      </c>
      <c r="G172" s="31">
        <v>0.1</v>
      </c>
      <c r="H172" s="31">
        <v>10.1</v>
      </c>
      <c r="I172" s="32">
        <v>41</v>
      </c>
      <c r="J172" s="32">
        <v>5</v>
      </c>
      <c r="K172" s="32">
        <v>4</v>
      </c>
      <c r="L172" s="32">
        <v>8</v>
      </c>
      <c r="M172" s="28">
        <v>0.85</v>
      </c>
      <c r="N172" s="28">
        <v>0</v>
      </c>
      <c r="O172" s="28">
        <v>0.1</v>
      </c>
      <c r="P172" s="28">
        <v>0</v>
      </c>
    </row>
    <row r="173" spans="1:16" ht="14.25" customHeight="1">
      <c r="A173" s="16"/>
      <c r="B173" s="16">
        <v>1.65</v>
      </c>
      <c r="C173" s="28">
        <v>3.15</v>
      </c>
      <c r="D173" s="35" t="s">
        <v>28</v>
      </c>
      <c r="E173" s="23" t="s">
        <v>29</v>
      </c>
      <c r="F173" s="17">
        <v>2</v>
      </c>
      <c r="G173" s="17">
        <v>0.5</v>
      </c>
      <c r="H173" s="17">
        <v>14.3</v>
      </c>
      <c r="I173" s="18">
        <v>70</v>
      </c>
      <c r="J173" s="18">
        <v>10</v>
      </c>
      <c r="K173" s="18">
        <v>0</v>
      </c>
      <c r="L173" s="18">
        <v>0</v>
      </c>
      <c r="M173" s="19">
        <v>0.5</v>
      </c>
      <c r="N173" s="19">
        <v>0.08</v>
      </c>
      <c r="O173" s="19">
        <v>0</v>
      </c>
      <c r="P173" s="19">
        <v>0</v>
      </c>
    </row>
    <row r="174" spans="1:16" ht="14.25" customHeight="1">
      <c r="A174" s="16"/>
      <c r="B174" s="45">
        <f>SUM(B168:B173)</f>
        <v>58.75</v>
      </c>
      <c r="C174" s="45">
        <f>SUM(C168:C173)</f>
        <v>84.94000000000001</v>
      </c>
      <c r="D174" s="38" t="s">
        <v>30</v>
      </c>
      <c r="E174" s="23"/>
      <c r="F174" s="40">
        <f>SUM(F168:F173)</f>
        <v>14.2</v>
      </c>
      <c r="G174" s="40">
        <f>SUM(G168:G173)</f>
        <v>21.34</v>
      </c>
      <c r="H174" s="40">
        <f>SUM(H168:H173)</f>
        <v>59.540000000000006</v>
      </c>
      <c r="I174" s="41">
        <f>SUM(I168:I173)</f>
        <v>485</v>
      </c>
      <c r="J174" s="41">
        <f>SUM(J168:J173)</f>
        <v>171</v>
      </c>
      <c r="K174" s="41">
        <f>SUM(K168:K173)</f>
        <v>64</v>
      </c>
      <c r="L174" s="41">
        <f>SUM(L168:L173)</f>
        <v>296</v>
      </c>
      <c r="M174" s="37">
        <f>SUM(M168:M173)</f>
        <v>7.06</v>
      </c>
      <c r="N174" s="37">
        <f>SUM(N168:N173)</f>
        <v>0.17</v>
      </c>
      <c r="O174" s="37">
        <f>SUM(O168:O173)</f>
        <v>27.900000000000002</v>
      </c>
      <c r="P174" s="37">
        <f>SUM(P168:P173)</f>
        <v>0</v>
      </c>
    </row>
    <row r="175" spans="1:16" ht="14.25" customHeight="1">
      <c r="A175" s="16"/>
      <c r="B175" s="27"/>
      <c r="C175" s="28"/>
      <c r="D175" s="22" t="s">
        <v>31</v>
      </c>
      <c r="E175" s="23"/>
      <c r="F175" s="17"/>
      <c r="G175" s="17"/>
      <c r="H175" s="17"/>
      <c r="I175" s="18"/>
      <c r="J175" s="18"/>
      <c r="K175" s="18"/>
      <c r="L175" s="18"/>
      <c r="M175" s="19"/>
      <c r="N175" s="19"/>
      <c r="O175" s="19"/>
      <c r="P175" s="19"/>
    </row>
    <row r="176" spans="1:16" ht="25.5" customHeight="1">
      <c r="A176" s="16">
        <v>88</v>
      </c>
      <c r="B176" s="27">
        <v>15.17</v>
      </c>
      <c r="C176" s="28">
        <v>21.13</v>
      </c>
      <c r="D176" s="14" t="s">
        <v>91</v>
      </c>
      <c r="E176" s="23" t="s">
        <v>33</v>
      </c>
      <c r="F176" s="17">
        <v>4</v>
      </c>
      <c r="G176" s="17">
        <v>3.9</v>
      </c>
      <c r="H176" s="17">
        <v>6.9</v>
      </c>
      <c r="I176" s="18">
        <v>78</v>
      </c>
      <c r="J176" s="18">
        <v>28</v>
      </c>
      <c r="K176" s="18">
        <v>14</v>
      </c>
      <c r="L176" s="18">
        <v>66</v>
      </c>
      <c r="M176" s="19">
        <v>0.88</v>
      </c>
      <c r="N176" s="19">
        <v>0.06</v>
      </c>
      <c r="O176" s="19">
        <v>17.37</v>
      </c>
      <c r="P176" s="19">
        <v>0</v>
      </c>
    </row>
    <row r="177" spans="1:16" ht="15.75" customHeight="1">
      <c r="A177" s="16" t="s">
        <v>134</v>
      </c>
      <c r="B177" s="27">
        <v>42.64</v>
      </c>
      <c r="C177" s="28">
        <v>50.68</v>
      </c>
      <c r="D177" s="53" t="s">
        <v>135</v>
      </c>
      <c r="E177" s="30" t="s">
        <v>35</v>
      </c>
      <c r="F177" s="17">
        <v>15.5</v>
      </c>
      <c r="G177" s="17">
        <v>12.9</v>
      </c>
      <c r="H177" s="17">
        <v>6.4</v>
      </c>
      <c r="I177" s="18">
        <v>204</v>
      </c>
      <c r="J177" s="18">
        <v>35</v>
      </c>
      <c r="K177" s="18">
        <v>28</v>
      </c>
      <c r="L177" s="18">
        <v>165</v>
      </c>
      <c r="M177" s="19">
        <v>0.94</v>
      </c>
      <c r="N177" s="19">
        <v>0.13</v>
      </c>
      <c r="O177" s="19">
        <v>6.9</v>
      </c>
      <c r="P177" s="19">
        <v>0.025</v>
      </c>
    </row>
    <row r="178" spans="1:16" s="1" customFormat="1" ht="12.75" customHeight="1">
      <c r="A178" s="16">
        <v>304</v>
      </c>
      <c r="B178" s="27">
        <v>9.19</v>
      </c>
      <c r="C178" s="28">
        <v>14.37</v>
      </c>
      <c r="D178" s="35" t="s">
        <v>81</v>
      </c>
      <c r="E178" s="30" t="s">
        <v>37</v>
      </c>
      <c r="F178" s="17">
        <v>4.4</v>
      </c>
      <c r="G178" s="17">
        <v>7.5</v>
      </c>
      <c r="H178" s="17">
        <v>33.7</v>
      </c>
      <c r="I178" s="18">
        <v>220</v>
      </c>
      <c r="J178" s="18">
        <v>2</v>
      </c>
      <c r="K178" s="18">
        <v>23</v>
      </c>
      <c r="L178" s="18">
        <v>73</v>
      </c>
      <c r="M178" s="19">
        <v>0.62</v>
      </c>
      <c r="N178" s="19">
        <v>0.03</v>
      </c>
      <c r="O178" s="19">
        <v>0</v>
      </c>
      <c r="P178" s="19">
        <v>0.04</v>
      </c>
    </row>
    <row r="179" spans="1:16" s="1" customFormat="1" ht="12.75" customHeight="1">
      <c r="A179" s="16">
        <v>342</v>
      </c>
      <c r="B179" s="27">
        <v>4.08</v>
      </c>
      <c r="C179" s="28">
        <v>4.74</v>
      </c>
      <c r="D179" s="53" t="s">
        <v>82</v>
      </c>
      <c r="E179" s="23" t="s">
        <v>25</v>
      </c>
      <c r="F179" s="17">
        <v>0.2</v>
      </c>
      <c r="G179" s="17">
        <v>0.2</v>
      </c>
      <c r="H179" s="17">
        <v>13.9</v>
      </c>
      <c r="I179" s="18">
        <v>58</v>
      </c>
      <c r="J179" s="18">
        <v>7</v>
      </c>
      <c r="K179" s="18">
        <v>4</v>
      </c>
      <c r="L179" s="18">
        <v>4</v>
      </c>
      <c r="M179" s="19">
        <v>0.9</v>
      </c>
      <c r="N179" s="19">
        <v>0</v>
      </c>
      <c r="O179" s="19">
        <v>4.1</v>
      </c>
      <c r="P179" s="19">
        <v>0</v>
      </c>
    </row>
    <row r="180" spans="1:16" s="1" customFormat="1" ht="25.5" customHeight="1">
      <c r="A180" s="16"/>
      <c r="B180" s="27">
        <v>2.92</v>
      </c>
      <c r="C180" s="28">
        <v>4.92</v>
      </c>
      <c r="D180" s="35" t="s">
        <v>39</v>
      </c>
      <c r="E180" s="23" t="s">
        <v>40</v>
      </c>
      <c r="F180" s="17">
        <v>3.8</v>
      </c>
      <c r="G180" s="17">
        <v>0.8</v>
      </c>
      <c r="H180" s="17">
        <v>25.1</v>
      </c>
      <c r="I180" s="18">
        <v>123</v>
      </c>
      <c r="J180" s="18">
        <v>28</v>
      </c>
      <c r="K180" s="18">
        <v>0</v>
      </c>
      <c r="L180" s="18">
        <v>0</v>
      </c>
      <c r="M180" s="19">
        <v>1.48</v>
      </c>
      <c r="N180" s="19">
        <v>0.17</v>
      </c>
      <c r="O180" s="19">
        <v>0</v>
      </c>
      <c r="P180" s="19">
        <v>0</v>
      </c>
    </row>
    <row r="181" spans="1:16" ht="14.25" customHeight="1">
      <c r="A181" s="16"/>
      <c r="B181" s="44">
        <f>SUM(B176:B180)</f>
        <v>74</v>
      </c>
      <c r="C181" s="45">
        <f>SUM(C176:C180)</f>
        <v>95.83999999999999</v>
      </c>
      <c r="D181" s="38" t="s">
        <v>30</v>
      </c>
      <c r="E181" s="23"/>
      <c r="F181" s="40">
        <f>SUM(F176:F180)</f>
        <v>27.9</v>
      </c>
      <c r="G181" s="40">
        <f>SUM(G176:G180)</f>
        <v>25.299999999999997</v>
      </c>
      <c r="H181" s="40">
        <f>SUM(H176:H180)</f>
        <v>86</v>
      </c>
      <c r="I181" s="41">
        <f>SUM(I176:I180)</f>
        <v>683</v>
      </c>
      <c r="J181" s="41">
        <f>SUM(J176:J180)</f>
        <v>100</v>
      </c>
      <c r="K181" s="41">
        <f>SUM(K176:K180)</f>
        <v>69</v>
      </c>
      <c r="L181" s="41">
        <f>SUM(L176:L180)</f>
        <v>308</v>
      </c>
      <c r="M181" s="37">
        <f>SUM(M176:M180)</f>
        <v>4.82</v>
      </c>
      <c r="N181" s="37">
        <f>SUM(N176:N180)</f>
        <v>0.39</v>
      </c>
      <c r="O181" s="37">
        <f>SUM(O176:O180)</f>
        <v>28.37</v>
      </c>
      <c r="P181" s="37">
        <f>SUM(P176:P180)</f>
        <v>0.065</v>
      </c>
    </row>
    <row r="182" spans="1:16" ht="14.25" customHeight="1">
      <c r="A182" s="16"/>
      <c r="B182" s="16"/>
      <c r="C182" s="19"/>
      <c r="D182" s="22" t="s">
        <v>41</v>
      </c>
      <c r="E182" s="23"/>
      <c r="F182" s="17"/>
      <c r="G182" s="17"/>
      <c r="H182" s="17"/>
      <c r="I182" s="18"/>
      <c r="J182" s="18"/>
      <c r="K182" s="18"/>
      <c r="L182" s="18"/>
      <c r="M182" s="19"/>
      <c r="N182" s="19"/>
      <c r="O182" s="19"/>
      <c r="P182" s="19"/>
    </row>
    <row r="183" spans="1:17" ht="14.25" customHeight="1">
      <c r="A183" s="27" t="s">
        <v>42</v>
      </c>
      <c r="B183" s="46">
        <v>17.44</v>
      </c>
      <c r="C183" s="28">
        <v>25.51</v>
      </c>
      <c r="D183" s="47" t="s">
        <v>43</v>
      </c>
      <c r="E183" s="23" t="s">
        <v>44</v>
      </c>
      <c r="F183" s="17">
        <v>12.2</v>
      </c>
      <c r="G183" s="17">
        <v>14.4</v>
      </c>
      <c r="H183" s="17">
        <v>26.4</v>
      </c>
      <c r="I183" s="18">
        <v>284</v>
      </c>
      <c r="J183" s="18">
        <v>275</v>
      </c>
      <c r="K183" s="18">
        <v>24</v>
      </c>
      <c r="L183" s="18">
        <v>194</v>
      </c>
      <c r="M183" s="19">
        <v>0.9</v>
      </c>
      <c r="N183" s="19">
        <v>0.07</v>
      </c>
      <c r="O183" s="19">
        <v>0.05</v>
      </c>
      <c r="P183" s="19">
        <v>0.03</v>
      </c>
      <c r="Q183" s="28"/>
    </row>
    <row r="184" spans="1:16" s="56" customFormat="1" ht="15" customHeight="1">
      <c r="A184" s="28" t="s">
        <v>45</v>
      </c>
      <c r="B184" s="28"/>
      <c r="C184" s="28">
        <v>15.4</v>
      </c>
      <c r="D184" s="34" t="s">
        <v>46</v>
      </c>
      <c r="E184" s="30" t="s">
        <v>25</v>
      </c>
      <c r="F184" s="31">
        <v>0.1</v>
      </c>
      <c r="G184" s="31">
        <v>0.1</v>
      </c>
      <c r="H184" s="31">
        <v>15.9</v>
      </c>
      <c r="I184" s="32">
        <v>65</v>
      </c>
      <c r="J184" s="32">
        <v>4</v>
      </c>
      <c r="K184" s="32">
        <v>4</v>
      </c>
      <c r="L184" s="32">
        <v>3</v>
      </c>
      <c r="M184" s="28">
        <v>0.2</v>
      </c>
      <c r="N184" s="28">
        <v>0.01</v>
      </c>
      <c r="O184" s="28">
        <v>3.75</v>
      </c>
      <c r="P184" s="28">
        <v>0</v>
      </c>
    </row>
    <row r="185" spans="1:16" ht="14.25" customHeight="1">
      <c r="A185" s="27"/>
      <c r="B185" s="44">
        <f>SUM(B184:B184)</f>
        <v>0</v>
      </c>
      <c r="C185" s="45">
        <f>SUM(C183:C184)</f>
        <v>40.910000000000004</v>
      </c>
      <c r="D185" s="38" t="s">
        <v>30</v>
      </c>
      <c r="E185" s="39"/>
      <c r="F185" s="40">
        <f>SUM(F183:F184)</f>
        <v>12.299999999999999</v>
      </c>
      <c r="G185" s="40">
        <f>SUM(G183:G184)</f>
        <v>14.5</v>
      </c>
      <c r="H185" s="40">
        <f>SUM(H183:H184)</f>
        <v>42.3</v>
      </c>
      <c r="I185" s="41">
        <f>SUM(I183:I184)</f>
        <v>349</v>
      </c>
      <c r="J185" s="41">
        <f>SUM(J183:J184)</f>
        <v>279</v>
      </c>
      <c r="K185" s="41">
        <f>SUM(K183:K184)</f>
        <v>28</v>
      </c>
      <c r="L185" s="41">
        <f>SUM(L183:L184)</f>
        <v>197</v>
      </c>
      <c r="M185" s="37">
        <f>SUM(M183:M184)</f>
        <v>1.1</v>
      </c>
      <c r="N185" s="37">
        <f>SUM(N183:N184)</f>
        <v>0.08</v>
      </c>
      <c r="O185" s="37">
        <f>SUM(O183:O184)</f>
        <v>3.8</v>
      </c>
      <c r="P185" s="37">
        <f>SUM(P183:P184)</f>
        <v>0.03</v>
      </c>
    </row>
    <row r="186" spans="1:16" ht="14.25" customHeight="1">
      <c r="A186" s="16"/>
      <c r="B186" s="27"/>
      <c r="C186" s="28"/>
      <c r="D186" s="79" t="s">
        <v>47</v>
      </c>
      <c r="E186" s="23"/>
      <c r="F186" s="49">
        <f>F174+F181+F185</f>
        <v>54.39999999999999</v>
      </c>
      <c r="G186" s="49">
        <f>G174+G181+G185</f>
        <v>61.14</v>
      </c>
      <c r="H186" s="49">
        <f>H174+H181+H185</f>
        <v>187.84000000000003</v>
      </c>
      <c r="I186" s="50">
        <f>I174+I181+I185</f>
        <v>1517</v>
      </c>
      <c r="J186" s="50">
        <f>J174+J181+J185</f>
        <v>550</v>
      </c>
      <c r="K186" s="50">
        <f>K174+K181+K185</f>
        <v>161</v>
      </c>
      <c r="L186" s="50">
        <f>L174+L181+L185</f>
        <v>801</v>
      </c>
      <c r="M186" s="51">
        <f>M174+M181+M185</f>
        <v>12.979999999999999</v>
      </c>
      <c r="N186" s="51">
        <f>N174+N181+N185</f>
        <v>0.64</v>
      </c>
      <c r="O186" s="51">
        <f>O174+O181+O185</f>
        <v>60.07</v>
      </c>
      <c r="P186" s="51">
        <f>P174+P181+P185</f>
        <v>0.095</v>
      </c>
    </row>
    <row r="187" spans="1:16" ht="14.25" customHeight="1">
      <c r="A187" s="16"/>
      <c r="B187" s="27"/>
      <c r="C187" s="28"/>
      <c r="D187" s="21" t="s">
        <v>87</v>
      </c>
      <c r="E187" s="23"/>
      <c r="F187" s="17"/>
      <c r="G187" s="17"/>
      <c r="H187" s="17"/>
      <c r="I187" s="18"/>
      <c r="J187" s="18"/>
      <c r="K187" s="18"/>
      <c r="L187" s="18"/>
      <c r="M187" s="19"/>
      <c r="N187" s="19"/>
      <c r="O187" s="19"/>
      <c r="P187" s="19"/>
    </row>
    <row r="188" spans="1:16" ht="14.25" customHeight="1">
      <c r="A188" s="16"/>
      <c r="B188" s="27"/>
      <c r="C188" s="28"/>
      <c r="D188" s="22" t="s">
        <v>49</v>
      </c>
      <c r="E188" s="23"/>
      <c r="F188" s="17"/>
      <c r="G188" s="17"/>
      <c r="H188" s="17"/>
      <c r="I188" s="18"/>
      <c r="J188" s="18"/>
      <c r="K188" s="18"/>
      <c r="L188" s="18"/>
      <c r="M188" s="19"/>
      <c r="N188" s="19"/>
      <c r="O188" s="19"/>
      <c r="P188" s="19"/>
    </row>
    <row r="189" spans="1:16" ht="14.25" customHeight="1">
      <c r="A189" s="27"/>
      <c r="B189" s="27">
        <v>9.15</v>
      </c>
      <c r="C189" s="28">
        <v>11.39</v>
      </c>
      <c r="D189" s="29" t="s">
        <v>22</v>
      </c>
      <c r="E189" s="30" t="s">
        <v>23</v>
      </c>
      <c r="F189" s="31">
        <v>0.15</v>
      </c>
      <c r="G189" s="31">
        <v>10.9</v>
      </c>
      <c r="H189" s="31">
        <v>0.21</v>
      </c>
      <c r="I189" s="32">
        <v>99.3</v>
      </c>
      <c r="J189" s="32">
        <v>2</v>
      </c>
      <c r="K189" s="32">
        <v>0</v>
      </c>
      <c r="L189" s="32">
        <v>3</v>
      </c>
      <c r="M189" s="31">
        <v>0.03</v>
      </c>
      <c r="N189" s="31">
        <v>0</v>
      </c>
      <c r="O189" s="31">
        <v>0</v>
      </c>
      <c r="P189" s="31">
        <v>0.09</v>
      </c>
    </row>
    <row r="190" spans="1:16" ht="16.5" customHeight="1">
      <c r="A190" s="27" t="s">
        <v>136</v>
      </c>
      <c r="B190" s="27">
        <v>11.79</v>
      </c>
      <c r="C190" s="28">
        <v>21.75</v>
      </c>
      <c r="D190" s="34" t="s">
        <v>137</v>
      </c>
      <c r="E190" s="30" t="s">
        <v>138</v>
      </c>
      <c r="F190" s="31">
        <v>7.7</v>
      </c>
      <c r="G190" s="31">
        <v>8.5</v>
      </c>
      <c r="H190" s="31">
        <v>37.2</v>
      </c>
      <c r="I190" s="32">
        <v>257</v>
      </c>
      <c r="J190" s="32">
        <v>208</v>
      </c>
      <c r="K190" s="32">
        <v>44</v>
      </c>
      <c r="L190" s="32">
        <v>211</v>
      </c>
      <c r="M190" s="28">
        <v>0.77</v>
      </c>
      <c r="N190" s="28">
        <v>0.07</v>
      </c>
      <c r="O190" s="28">
        <v>2.2</v>
      </c>
      <c r="P190" s="28">
        <v>0.04</v>
      </c>
    </row>
    <row r="191" spans="1:16" ht="14.25" customHeight="1">
      <c r="A191" s="16">
        <v>338</v>
      </c>
      <c r="B191" s="27">
        <v>11.25</v>
      </c>
      <c r="C191" s="28">
        <v>33.08</v>
      </c>
      <c r="D191" s="29" t="s">
        <v>75</v>
      </c>
      <c r="E191" s="30" t="s">
        <v>25</v>
      </c>
      <c r="F191" s="17">
        <v>0.8</v>
      </c>
      <c r="G191" s="17">
        <v>0.6</v>
      </c>
      <c r="H191" s="17">
        <v>20.6</v>
      </c>
      <c r="I191" s="18">
        <v>92</v>
      </c>
      <c r="J191" s="18">
        <v>91</v>
      </c>
      <c r="K191" s="18">
        <v>24</v>
      </c>
      <c r="L191" s="18">
        <v>32</v>
      </c>
      <c r="M191" s="19">
        <v>4.6</v>
      </c>
      <c r="N191" s="19">
        <v>0.04</v>
      </c>
      <c r="O191" s="19">
        <v>10</v>
      </c>
      <c r="P191" s="19">
        <v>0</v>
      </c>
    </row>
    <row r="192" spans="1:16" ht="14.25" customHeight="1">
      <c r="A192" s="27">
        <v>382</v>
      </c>
      <c r="B192" s="27">
        <v>9.29</v>
      </c>
      <c r="C192" s="28">
        <v>15.65</v>
      </c>
      <c r="D192" s="29" t="s">
        <v>90</v>
      </c>
      <c r="E192" s="30" t="s">
        <v>25</v>
      </c>
      <c r="F192" s="31">
        <v>3.9</v>
      </c>
      <c r="G192" s="31">
        <v>3.1</v>
      </c>
      <c r="H192" s="31">
        <v>21.1</v>
      </c>
      <c r="I192" s="32">
        <v>128</v>
      </c>
      <c r="J192" s="32">
        <v>126</v>
      </c>
      <c r="K192" s="32">
        <v>31</v>
      </c>
      <c r="L192" s="32">
        <v>116</v>
      </c>
      <c r="M192" s="28">
        <v>1.03</v>
      </c>
      <c r="N192" s="28">
        <v>0.04</v>
      </c>
      <c r="O192" s="28">
        <v>1.3</v>
      </c>
      <c r="P192" s="28">
        <v>0.02</v>
      </c>
    </row>
    <row r="193" spans="1:16" ht="14.25" customHeight="1">
      <c r="A193" s="16"/>
      <c r="B193" s="16">
        <v>1.65</v>
      </c>
      <c r="C193" s="28">
        <v>3.15</v>
      </c>
      <c r="D193" s="35" t="s">
        <v>28</v>
      </c>
      <c r="E193" s="23" t="s">
        <v>29</v>
      </c>
      <c r="F193" s="17">
        <v>2</v>
      </c>
      <c r="G193" s="17">
        <v>0.5</v>
      </c>
      <c r="H193" s="17">
        <v>14.3</v>
      </c>
      <c r="I193" s="18">
        <v>70</v>
      </c>
      <c r="J193" s="18">
        <v>10</v>
      </c>
      <c r="K193" s="18">
        <v>0</v>
      </c>
      <c r="L193" s="18">
        <v>0</v>
      </c>
      <c r="M193" s="19">
        <v>0.5</v>
      </c>
      <c r="N193" s="19">
        <v>0.08</v>
      </c>
      <c r="O193" s="19">
        <v>0</v>
      </c>
      <c r="P193" s="19">
        <v>0</v>
      </c>
    </row>
    <row r="194" spans="1:16" ht="14.25" customHeight="1">
      <c r="A194" s="16"/>
      <c r="B194" s="45">
        <f>SUM(B189:B193)</f>
        <v>43.129999999999995</v>
      </c>
      <c r="C194" s="45">
        <f>SUM(C189:C193)</f>
        <v>85.02000000000001</v>
      </c>
      <c r="D194" s="38" t="s">
        <v>30</v>
      </c>
      <c r="E194" s="23"/>
      <c r="F194" s="40">
        <f>SUM(F189:F193)</f>
        <v>14.55</v>
      </c>
      <c r="G194" s="40">
        <f>SUM(G189:G193)</f>
        <v>23.6</v>
      </c>
      <c r="H194" s="40">
        <f>SUM(H189:H193)</f>
        <v>93.41</v>
      </c>
      <c r="I194" s="41">
        <f>SUM(I189:I193)</f>
        <v>646.3</v>
      </c>
      <c r="J194" s="41">
        <f>SUM(J189:J193)</f>
        <v>437</v>
      </c>
      <c r="K194" s="41">
        <f>SUM(K189:K193)</f>
        <v>99</v>
      </c>
      <c r="L194" s="41">
        <f>SUM(L189:L193)</f>
        <v>362</v>
      </c>
      <c r="M194" s="37">
        <f>SUM(M189:M193)</f>
        <v>6.93</v>
      </c>
      <c r="N194" s="37">
        <f>SUM(N189:N193)</f>
        <v>0.23</v>
      </c>
      <c r="O194" s="37">
        <f>SUM(O189:O193)</f>
        <v>13.5</v>
      </c>
      <c r="P194" s="37">
        <f>SUM(P189:P193)</f>
        <v>0.15</v>
      </c>
    </row>
    <row r="195" spans="1:16" ht="14.25" customHeight="1">
      <c r="A195" s="16"/>
      <c r="B195" s="27"/>
      <c r="C195" s="28"/>
      <c r="D195" s="22" t="s">
        <v>56</v>
      </c>
      <c r="E195" s="23"/>
      <c r="F195" s="17"/>
      <c r="G195" s="17"/>
      <c r="H195" s="17"/>
      <c r="I195" s="18"/>
      <c r="J195" s="18"/>
      <c r="K195" s="18"/>
      <c r="L195" s="18"/>
      <c r="M195" s="19"/>
      <c r="N195" s="19"/>
      <c r="O195" s="19"/>
      <c r="P195" s="19"/>
    </row>
    <row r="196" spans="1:16" ht="27.75" customHeight="1">
      <c r="A196" s="16">
        <v>96</v>
      </c>
      <c r="B196" s="27">
        <v>19.65</v>
      </c>
      <c r="C196" s="28">
        <v>26.79</v>
      </c>
      <c r="D196" s="33" t="s">
        <v>139</v>
      </c>
      <c r="E196" s="30" t="s">
        <v>119</v>
      </c>
      <c r="F196" s="31">
        <v>4.7</v>
      </c>
      <c r="G196" s="31">
        <v>5.4</v>
      </c>
      <c r="H196" s="31">
        <v>16.8</v>
      </c>
      <c r="I196" s="32">
        <v>135</v>
      </c>
      <c r="J196" s="32">
        <v>23</v>
      </c>
      <c r="K196" s="32">
        <v>26</v>
      </c>
      <c r="L196" s="32">
        <v>102</v>
      </c>
      <c r="M196" s="28">
        <v>1.16</v>
      </c>
      <c r="N196" s="28">
        <v>0.1</v>
      </c>
      <c r="O196" s="28">
        <v>7.1</v>
      </c>
      <c r="P196" s="28">
        <v>0.01</v>
      </c>
    </row>
    <row r="197" spans="1:16" ht="14.25" customHeight="1">
      <c r="A197" s="27">
        <v>285</v>
      </c>
      <c r="B197" s="27">
        <v>29.17</v>
      </c>
      <c r="C197" s="28">
        <v>54.8</v>
      </c>
      <c r="D197" s="29" t="s">
        <v>140</v>
      </c>
      <c r="E197" s="30" t="s">
        <v>141</v>
      </c>
      <c r="F197" s="31">
        <v>21</v>
      </c>
      <c r="G197" s="31">
        <v>21.2</v>
      </c>
      <c r="H197" s="31">
        <v>39.6</v>
      </c>
      <c r="I197" s="32">
        <v>434</v>
      </c>
      <c r="J197" s="32">
        <v>19</v>
      </c>
      <c r="K197" s="32">
        <v>21</v>
      </c>
      <c r="L197" s="32">
        <v>123</v>
      </c>
      <c r="M197" s="28">
        <v>1.8</v>
      </c>
      <c r="N197" s="28">
        <v>0.2</v>
      </c>
      <c r="O197" s="28">
        <v>0</v>
      </c>
      <c r="P197" s="28">
        <v>0.02</v>
      </c>
    </row>
    <row r="198" spans="1:16" ht="14.25" customHeight="1">
      <c r="A198" s="27" t="s">
        <v>142</v>
      </c>
      <c r="B198" s="27"/>
      <c r="C198" s="28">
        <v>9.89</v>
      </c>
      <c r="D198" s="29" t="s">
        <v>143</v>
      </c>
      <c r="E198" s="30" t="s">
        <v>144</v>
      </c>
      <c r="F198" s="31">
        <v>0.7</v>
      </c>
      <c r="G198" s="31">
        <v>2.8</v>
      </c>
      <c r="H198" s="31">
        <v>4.6</v>
      </c>
      <c r="I198" s="32">
        <v>47</v>
      </c>
      <c r="J198" s="32">
        <v>19</v>
      </c>
      <c r="K198" s="32">
        <v>8</v>
      </c>
      <c r="L198" s="32">
        <v>18</v>
      </c>
      <c r="M198" s="28">
        <v>0.5</v>
      </c>
      <c r="N198" s="28">
        <v>0.02</v>
      </c>
      <c r="O198" s="28">
        <v>5.8</v>
      </c>
      <c r="P198" s="28">
        <v>0</v>
      </c>
    </row>
    <row r="199" spans="1:16" ht="14.25" customHeight="1">
      <c r="A199" s="16">
        <v>348</v>
      </c>
      <c r="B199" s="27">
        <v>7.14</v>
      </c>
      <c r="C199" s="28">
        <v>6.69</v>
      </c>
      <c r="D199" s="53" t="s">
        <v>127</v>
      </c>
      <c r="E199" s="23" t="s">
        <v>25</v>
      </c>
      <c r="F199" s="17">
        <v>1</v>
      </c>
      <c r="G199" s="17">
        <v>0</v>
      </c>
      <c r="H199" s="17">
        <v>13.2</v>
      </c>
      <c r="I199" s="18">
        <v>86</v>
      </c>
      <c r="J199" s="18">
        <v>33</v>
      </c>
      <c r="K199" s="18">
        <v>21</v>
      </c>
      <c r="L199" s="18">
        <v>29</v>
      </c>
      <c r="M199" s="19">
        <v>0.69</v>
      </c>
      <c r="N199" s="19">
        <v>0.02</v>
      </c>
      <c r="O199" s="19">
        <v>0.89</v>
      </c>
      <c r="P199" s="19">
        <v>0</v>
      </c>
    </row>
    <row r="200" spans="1:16" s="1" customFormat="1" ht="25.5" customHeight="1">
      <c r="A200" s="16"/>
      <c r="B200" s="27">
        <v>2.92</v>
      </c>
      <c r="C200" s="28">
        <v>4.92</v>
      </c>
      <c r="D200" s="35" t="s">
        <v>39</v>
      </c>
      <c r="E200" s="23" t="s">
        <v>40</v>
      </c>
      <c r="F200" s="17">
        <v>3.8</v>
      </c>
      <c r="G200" s="17">
        <v>0.8</v>
      </c>
      <c r="H200" s="17">
        <v>25.1</v>
      </c>
      <c r="I200" s="18">
        <v>123</v>
      </c>
      <c r="J200" s="18">
        <v>28</v>
      </c>
      <c r="K200" s="18">
        <v>0</v>
      </c>
      <c r="L200" s="18">
        <v>0</v>
      </c>
      <c r="M200" s="19">
        <v>1.48</v>
      </c>
      <c r="N200" s="19">
        <v>0.17</v>
      </c>
      <c r="O200" s="19">
        <v>0</v>
      </c>
      <c r="P200" s="19">
        <v>0</v>
      </c>
    </row>
    <row r="201" spans="1:16" ht="14.25" customHeight="1">
      <c r="A201" s="16"/>
      <c r="B201" s="77">
        <f>SUM(B196:B200)</f>
        <v>58.88</v>
      </c>
      <c r="C201" s="78">
        <f>SUM(C196:C200)</f>
        <v>103.09</v>
      </c>
      <c r="D201" s="38" t="s">
        <v>30</v>
      </c>
      <c r="E201" s="23"/>
      <c r="F201" s="40">
        <f>SUM(F196:F200)</f>
        <v>31.2</v>
      </c>
      <c r="G201" s="40">
        <f>SUM(G196:G200)</f>
        <v>30.200000000000003</v>
      </c>
      <c r="H201" s="40">
        <f>SUM(H196:H200)</f>
        <v>99.3</v>
      </c>
      <c r="I201" s="41">
        <f>SUM(I196:I200)</f>
        <v>825</v>
      </c>
      <c r="J201" s="41">
        <f>SUM(J196:J200)</f>
        <v>122</v>
      </c>
      <c r="K201" s="41">
        <f>SUM(K196:K200)</f>
        <v>76</v>
      </c>
      <c r="L201" s="41">
        <f>SUM(L196:L200)</f>
        <v>272</v>
      </c>
      <c r="M201" s="37">
        <f>SUM(M196:M200)</f>
        <v>5.63</v>
      </c>
      <c r="N201" s="37">
        <f>SUM(N196:N200)</f>
        <v>0.51</v>
      </c>
      <c r="O201" s="37">
        <f>SUM(O196:O200)</f>
        <v>13.79</v>
      </c>
      <c r="P201" s="37">
        <f>SUM(P196:P200)</f>
        <v>0.03</v>
      </c>
    </row>
    <row r="202" spans="1:16" ht="14.25" customHeight="1">
      <c r="A202" s="16"/>
      <c r="B202" s="27"/>
      <c r="C202" s="28"/>
      <c r="D202" s="22" t="s">
        <v>41</v>
      </c>
      <c r="E202" s="23"/>
      <c r="F202" s="17"/>
      <c r="G202" s="17"/>
      <c r="H202" s="17"/>
      <c r="I202" s="18"/>
      <c r="J202" s="18"/>
      <c r="K202" s="18"/>
      <c r="L202" s="18"/>
      <c r="M202" s="19"/>
      <c r="N202" s="19"/>
      <c r="O202" s="19"/>
      <c r="P202" s="19"/>
    </row>
    <row r="203" spans="1:17" ht="14.25" customHeight="1">
      <c r="A203" s="27"/>
      <c r="B203" s="27"/>
      <c r="C203" s="28">
        <v>29.62</v>
      </c>
      <c r="D203" s="34" t="s">
        <v>113</v>
      </c>
      <c r="E203" s="30" t="s">
        <v>25</v>
      </c>
      <c r="F203" s="31">
        <v>2</v>
      </c>
      <c r="G203" s="31">
        <v>1</v>
      </c>
      <c r="H203" s="31">
        <v>22</v>
      </c>
      <c r="I203" s="32">
        <v>100</v>
      </c>
      <c r="J203" s="32">
        <v>0</v>
      </c>
      <c r="K203" s="32">
        <v>0</v>
      </c>
      <c r="L203" s="32">
        <v>0</v>
      </c>
      <c r="M203" s="28">
        <v>0</v>
      </c>
      <c r="N203" s="28">
        <v>0</v>
      </c>
      <c r="O203" s="28">
        <v>0</v>
      </c>
      <c r="P203" s="28">
        <v>0</v>
      </c>
      <c r="Q203" s="28"/>
    </row>
    <row r="204" spans="1:16" ht="14.25" customHeight="1">
      <c r="A204" s="27" t="s">
        <v>95</v>
      </c>
      <c r="B204" s="27"/>
      <c r="C204" s="28"/>
      <c r="D204" s="34" t="s">
        <v>96</v>
      </c>
      <c r="E204" s="30" t="s">
        <v>97</v>
      </c>
      <c r="F204" s="31">
        <v>5.7</v>
      </c>
      <c r="G204" s="17">
        <v>5.9</v>
      </c>
      <c r="H204" s="17">
        <v>34.1</v>
      </c>
      <c r="I204" s="18">
        <v>212</v>
      </c>
      <c r="J204" s="18">
        <v>25</v>
      </c>
      <c r="K204" s="18">
        <v>10</v>
      </c>
      <c r="L204" s="18">
        <v>54</v>
      </c>
      <c r="M204" s="19">
        <v>0.62</v>
      </c>
      <c r="N204" s="19">
        <v>0.07</v>
      </c>
      <c r="O204" s="19">
        <v>0.04</v>
      </c>
      <c r="P204" s="19">
        <v>0.01</v>
      </c>
    </row>
    <row r="205" spans="1:16" ht="14.25" customHeight="1">
      <c r="A205" s="16"/>
      <c r="B205" s="44">
        <f>SUM(B203:B204)</f>
        <v>0</v>
      </c>
      <c r="C205" s="45">
        <f>SUM(C203:C204)</f>
        <v>29.62</v>
      </c>
      <c r="D205" s="38" t="s">
        <v>30</v>
      </c>
      <c r="E205" s="23"/>
      <c r="F205" s="40">
        <f>SUM(F203:F204)</f>
        <v>7.7</v>
      </c>
      <c r="G205" s="40">
        <f>SUM(G203:G204)</f>
        <v>6.9</v>
      </c>
      <c r="H205" s="40">
        <f>SUM(H203:H204)</f>
        <v>56.1</v>
      </c>
      <c r="I205" s="41">
        <f>SUM(I203:I204)</f>
        <v>312</v>
      </c>
      <c r="J205" s="41">
        <f>SUM(J203:J204)</f>
        <v>25</v>
      </c>
      <c r="K205" s="41">
        <f>SUM(K203:K204)</f>
        <v>10</v>
      </c>
      <c r="L205" s="41">
        <f>SUM(L203:L204)</f>
        <v>54</v>
      </c>
      <c r="M205" s="37">
        <f>SUM(M203:M204)</f>
        <v>0.62</v>
      </c>
      <c r="N205" s="37">
        <f>SUM(N203:N204)</f>
        <v>0.07</v>
      </c>
      <c r="O205" s="37">
        <f>SUM(O203:O204)</f>
        <v>0.04</v>
      </c>
      <c r="P205" s="37">
        <f>SUM(P203:P204)</f>
        <v>0.01</v>
      </c>
    </row>
    <row r="206" spans="1:16" ht="14.25" customHeight="1">
      <c r="A206" s="16"/>
      <c r="B206" s="27"/>
      <c r="C206" s="28"/>
      <c r="D206" s="79" t="s">
        <v>47</v>
      </c>
      <c r="E206" s="23"/>
      <c r="F206" s="49">
        <f>F205+F201+F194</f>
        <v>53.45</v>
      </c>
      <c r="G206" s="49">
        <f>G205+G201+G194</f>
        <v>60.7</v>
      </c>
      <c r="H206" s="49">
        <f>H205+H201+H194</f>
        <v>248.81</v>
      </c>
      <c r="I206" s="50">
        <f>I205+I201+I194</f>
        <v>1783.3</v>
      </c>
      <c r="J206" s="50">
        <f>J205+J201+J194</f>
        <v>584</v>
      </c>
      <c r="K206" s="50">
        <f>K205+K201+K194</f>
        <v>185</v>
      </c>
      <c r="L206" s="50">
        <f>L205+L201+L194</f>
        <v>688</v>
      </c>
      <c r="M206" s="51">
        <f>M205+M201+M194</f>
        <v>13.18</v>
      </c>
      <c r="N206" s="51">
        <f>N205+N201+N194</f>
        <v>0.81</v>
      </c>
      <c r="O206" s="51">
        <f>O205+O201+O194</f>
        <v>27.33</v>
      </c>
      <c r="P206" s="51">
        <f>P205+P201+P194</f>
        <v>0.19</v>
      </c>
    </row>
    <row r="207" spans="1:16" ht="14.25" customHeight="1">
      <c r="A207" s="16"/>
      <c r="B207" s="27"/>
      <c r="C207" s="28"/>
      <c r="D207" s="21" t="s">
        <v>98</v>
      </c>
      <c r="E207" s="23"/>
      <c r="F207" s="17"/>
      <c r="G207" s="17"/>
      <c r="H207" s="17"/>
      <c r="I207" s="18"/>
      <c r="J207" s="18"/>
      <c r="K207" s="18"/>
      <c r="L207" s="18"/>
      <c r="M207" s="19"/>
      <c r="N207" s="19"/>
      <c r="O207" s="19"/>
      <c r="P207" s="19"/>
    </row>
    <row r="208" spans="1:16" ht="14.25" customHeight="1">
      <c r="A208" s="16"/>
      <c r="B208" s="27"/>
      <c r="C208" s="28"/>
      <c r="D208" s="22" t="s">
        <v>49</v>
      </c>
      <c r="E208" s="23"/>
      <c r="F208" s="17"/>
      <c r="G208" s="17"/>
      <c r="H208" s="17"/>
      <c r="I208" s="18"/>
      <c r="J208" s="18"/>
      <c r="K208" s="18"/>
      <c r="L208" s="18"/>
      <c r="M208" s="19"/>
      <c r="N208" s="19"/>
      <c r="O208" s="19"/>
      <c r="P208" s="19"/>
    </row>
    <row r="209" spans="1:16" ht="14.25" customHeight="1">
      <c r="A209" s="27">
        <v>14</v>
      </c>
      <c r="B209" s="28">
        <v>7.94</v>
      </c>
      <c r="C209" s="28">
        <v>10.08</v>
      </c>
      <c r="D209" s="29" t="s">
        <v>50</v>
      </c>
      <c r="E209" s="30" t="s">
        <v>23</v>
      </c>
      <c r="F209" s="31">
        <v>0.2</v>
      </c>
      <c r="G209" s="31">
        <v>9.3</v>
      </c>
      <c r="H209" s="31">
        <v>3.3</v>
      </c>
      <c r="I209" s="32">
        <v>98</v>
      </c>
      <c r="J209" s="32">
        <v>0</v>
      </c>
      <c r="K209" s="32">
        <v>0</v>
      </c>
      <c r="L209" s="32">
        <v>0</v>
      </c>
      <c r="M209" s="28">
        <v>0</v>
      </c>
      <c r="N209" s="28">
        <v>0</v>
      </c>
      <c r="O209" s="28">
        <v>0</v>
      </c>
      <c r="P209" s="28">
        <v>0</v>
      </c>
    </row>
    <row r="210" spans="1:16" ht="14.25" customHeight="1">
      <c r="A210" s="27">
        <v>265</v>
      </c>
      <c r="B210" s="27">
        <v>41.1</v>
      </c>
      <c r="C210" s="28">
        <v>59.55</v>
      </c>
      <c r="D210" s="34" t="s">
        <v>120</v>
      </c>
      <c r="E210" s="30" t="s">
        <v>25</v>
      </c>
      <c r="F210" s="31">
        <v>12.7</v>
      </c>
      <c r="G210" s="31">
        <v>12.8</v>
      </c>
      <c r="H210" s="31">
        <v>36</v>
      </c>
      <c r="I210" s="32">
        <v>309</v>
      </c>
      <c r="J210" s="32">
        <v>9</v>
      </c>
      <c r="K210" s="32">
        <v>42</v>
      </c>
      <c r="L210" s="32">
        <v>189</v>
      </c>
      <c r="M210" s="28">
        <v>1.61</v>
      </c>
      <c r="N210" s="28">
        <v>0.08</v>
      </c>
      <c r="O210" s="28">
        <v>0.72</v>
      </c>
      <c r="P210" s="28">
        <v>0</v>
      </c>
    </row>
    <row r="211" spans="1:256" s="42" customFormat="1" ht="14.25" customHeight="1">
      <c r="A211" s="27">
        <v>71</v>
      </c>
      <c r="B211" s="27">
        <v>4.29</v>
      </c>
      <c r="C211" s="28">
        <v>9.08</v>
      </c>
      <c r="D211" s="33" t="s">
        <v>132</v>
      </c>
      <c r="E211" s="30" t="s">
        <v>144</v>
      </c>
      <c r="F211" s="31">
        <v>0.5</v>
      </c>
      <c r="G211" s="31">
        <v>0.1</v>
      </c>
      <c r="H211" s="31">
        <v>1.5</v>
      </c>
      <c r="I211" s="32">
        <v>8</v>
      </c>
      <c r="J211" s="32">
        <v>14</v>
      </c>
      <c r="K211" s="32">
        <v>8</v>
      </c>
      <c r="L211" s="32">
        <v>25</v>
      </c>
      <c r="M211" s="28">
        <v>0.36</v>
      </c>
      <c r="N211" s="28">
        <v>0.02</v>
      </c>
      <c r="O211" s="28">
        <v>6</v>
      </c>
      <c r="P211" s="28">
        <v>0</v>
      </c>
      <c r="IV211" s="43"/>
    </row>
    <row r="212" spans="1:16" ht="14.25" customHeight="1">
      <c r="A212" s="27">
        <v>377</v>
      </c>
      <c r="B212" s="28">
        <v>1.96</v>
      </c>
      <c r="C212" s="28">
        <v>2.77</v>
      </c>
      <c r="D212" s="34" t="s">
        <v>54</v>
      </c>
      <c r="E212" s="30" t="s">
        <v>55</v>
      </c>
      <c r="F212" s="31">
        <v>0.30000000000000004</v>
      </c>
      <c r="G212" s="31">
        <v>0.1</v>
      </c>
      <c r="H212" s="31">
        <v>10.3</v>
      </c>
      <c r="I212" s="32">
        <v>43</v>
      </c>
      <c r="J212" s="32">
        <v>8</v>
      </c>
      <c r="K212" s="32">
        <v>5</v>
      </c>
      <c r="L212" s="32">
        <v>10</v>
      </c>
      <c r="M212" s="28">
        <v>0.89</v>
      </c>
      <c r="N212" s="28">
        <v>0</v>
      </c>
      <c r="O212" s="28">
        <v>2.9</v>
      </c>
      <c r="P212" s="28">
        <v>0</v>
      </c>
    </row>
    <row r="213" spans="1:16" ht="14.25" customHeight="1">
      <c r="A213" s="16"/>
      <c r="B213" s="16">
        <v>1.65</v>
      </c>
      <c r="C213" s="28">
        <v>3.15</v>
      </c>
      <c r="D213" s="35" t="s">
        <v>28</v>
      </c>
      <c r="E213" s="23" t="s">
        <v>29</v>
      </c>
      <c r="F213" s="17">
        <v>2</v>
      </c>
      <c r="G213" s="17">
        <v>0.5</v>
      </c>
      <c r="H213" s="17">
        <v>14.3</v>
      </c>
      <c r="I213" s="18">
        <v>70</v>
      </c>
      <c r="J213" s="18">
        <v>10</v>
      </c>
      <c r="K213" s="18">
        <v>0</v>
      </c>
      <c r="L213" s="18">
        <v>0</v>
      </c>
      <c r="M213" s="19">
        <v>0.5</v>
      </c>
      <c r="N213" s="19">
        <v>0.08</v>
      </c>
      <c r="O213" s="19">
        <v>0</v>
      </c>
      <c r="P213" s="19">
        <v>0</v>
      </c>
    </row>
    <row r="214" spans="1:16" ht="14.25" customHeight="1">
      <c r="A214" s="16"/>
      <c r="B214" s="45">
        <f>SUM(B209:B213)</f>
        <v>56.94</v>
      </c>
      <c r="C214" s="45">
        <f>SUM(C209:C213)</f>
        <v>84.63</v>
      </c>
      <c r="D214" s="38" t="s">
        <v>30</v>
      </c>
      <c r="E214" s="23"/>
      <c r="F214" s="40">
        <f>SUM(F209:F213)</f>
        <v>15.7</v>
      </c>
      <c r="G214" s="40">
        <f>SUM(G209:G213)</f>
        <v>22.8</v>
      </c>
      <c r="H214" s="40">
        <f>SUM(H209:H213)</f>
        <v>65.39999999999999</v>
      </c>
      <c r="I214" s="41">
        <f>SUM(I209:I213)</f>
        <v>528</v>
      </c>
      <c r="J214" s="41">
        <f>SUM(J209:J213)</f>
        <v>41</v>
      </c>
      <c r="K214" s="41">
        <f>SUM(K209:K213)</f>
        <v>55</v>
      </c>
      <c r="L214" s="41">
        <f>SUM(L209:L213)</f>
        <v>224</v>
      </c>
      <c r="M214" s="37">
        <f>SUM(M209:M213)</f>
        <v>3.3600000000000003</v>
      </c>
      <c r="N214" s="37">
        <f>SUM(N209:N213)</f>
        <v>0.18</v>
      </c>
      <c r="O214" s="37">
        <f>SUM(O209:O213)</f>
        <v>9.620000000000001</v>
      </c>
      <c r="P214" s="37">
        <f>SUM(P209:P213)</f>
        <v>0</v>
      </c>
    </row>
    <row r="215" spans="1:16" ht="14.25" customHeight="1">
      <c r="A215" s="16"/>
      <c r="B215" s="27"/>
      <c r="C215" s="27"/>
      <c r="D215" s="22" t="s">
        <v>31</v>
      </c>
      <c r="E215" s="23"/>
      <c r="F215" s="17"/>
      <c r="G215" s="17"/>
      <c r="H215" s="17"/>
      <c r="I215" s="18"/>
      <c r="J215" s="18"/>
      <c r="K215" s="18"/>
      <c r="L215" s="18"/>
      <c r="M215" s="19"/>
      <c r="N215" s="19"/>
      <c r="O215" s="19"/>
      <c r="P215" s="19"/>
    </row>
    <row r="216" spans="1:16" ht="14.25" customHeight="1">
      <c r="A216" s="16">
        <v>120</v>
      </c>
      <c r="B216" s="27">
        <v>9.35</v>
      </c>
      <c r="C216" s="28">
        <v>13.75</v>
      </c>
      <c r="D216" s="33" t="s">
        <v>145</v>
      </c>
      <c r="E216" s="30" t="s">
        <v>146</v>
      </c>
      <c r="F216" s="17">
        <v>5.8</v>
      </c>
      <c r="G216" s="17">
        <v>4.8</v>
      </c>
      <c r="H216" s="17">
        <v>21.6</v>
      </c>
      <c r="I216" s="18">
        <v>153</v>
      </c>
      <c r="J216" s="18">
        <v>154</v>
      </c>
      <c r="K216" s="18">
        <v>21</v>
      </c>
      <c r="L216" s="18">
        <v>131</v>
      </c>
      <c r="M216" s="19">
        <v>0.45</v>
      </c>
      <c r="N216" s="19">
        <v>0.05</v>
      </c>
      <c r="O216" s="19">
        <v>1.6</v>
      </c>
      <c r="P216" s="19">
        <v>0.03</v>
      </c>
    </row>
    <row r="217" spans="1:16" ht="14.25" customHeight="1">
      <c r="A217" s="27" t="s">
        <v>92</v>
      </c>
      <c r="B217" s="27">
        <v>32.45</v>
      </c>
      <c r="C217" s="28">
        <v>60.88</v>
      </c>
      <c r="D217" s="34" t="s">
        <v>93</v>
      </c>
      <c r="E217" s="30" t="s">
        <v>35</v>
      </c>
      <c r="F217" s="17">
        <v>24</v>
      </c>
      <c r="G217" s="17">
        <v>16.7</v>
      </c>
      <c r="H217" s="17">
        <v>12.4</v>
      </c>
      <c r="I217" s="18">
        <v>296</v>
      </c>
      <c r="J217" s="18">
        <v>17</v>
      </c>
      <c r="K217" s="18">
        <v>89</v>
      </c>
      <c r="L217" s="18">
        <v>173</v>
      </c>
      <c r="M217" s="19">
        <v>2.11</v>
      </c>
      <c r="N217" s="19">
        <v>0.11</v>
      </c>
      <c r="O217" s="19">
        <v>1.66</v>
      </c>
      <c r="P217" s="19">
        <v>0.08</v>
      </c>
    </row>
    <row r="218" spans="1:16" ht="14.25" customHeight="1">
      <c r="A218" s="16">
        <v>312</v>
      </c>
      <c r="B218" s="27">
        <v>14.2</v>
      </c>
      <c r="C218" s="28">
        <v>17.97</v>
      </c>
      <c r="D218" s="34" t="s">
        <v>63</v>
      </c>
      <c r="E218" s="23" t="s">
        <v>37</v>
      </c>
      <c r="F218" s="17">
        <v>3.8</v>
      </c>
      <c r="G218" s="17">
        <v>6.3</v>
      </c>
      <c r="H218" s="17">
        <v>14.5</v>
      </c>
      <c r="I218" s="18">
        <v>130</v>
      </c>
      <c r="J218" s="18">
        <v>46</v>
      </c>
      <c r="K218" s="18">
        <v>33</v>
      </c>
      <c r="L218" s="18">
        <v>99</v>
      </c>
      <c r="M218" s="19">
        <v>1.18</v>
      </c>
      <c r="N218" s="19">
        <v>0.011</v>
      </c>
      <c r="O218" s="19">
        <v>0.36</v>
      </c>
      <c r="P218" s="19">
        <v>0.056</v>
      </c>
    </row>
    <row r="219" spans="1:16" ht="14.25" customHeight="1">
      <c r="A219" s="16" t="s">
        <v>64</v>
      </c>
      <c r="B219" s="27">
        <v>4.86</v>
      </c>
      <c r="C219" s="28">
        <v>8.03</v>
      </c>
      <c r="D219" s="20" t="s">
        <v>65</v>
      </c>
      <c r="E219" s="23" t="s">
        <v>25</v>
      </c>
      <c r="F219" s="31">
        <v>0</v>
      </c>
      <c r="G219" s="31">
        <v>0</v>
      </c>
      <c r="H219" s="31">
        <v>15</v>
      </c>
      <c r="I219" s="32">
        <v>60</v>
      </c>
      <c r="J219" s="32">
        <v>1</v>
      </c>
      <c r="K219" s="32">
        <v>0</v>
      </c>
      <c r="L219" s="32">
        <v>0</v>
      </c>
      <c r="M219" s="28">
        <v>0.05</v>
      </c>
      <c r="N219" s="28">
        <v>0</v>
      </c>
      <c r="O219" s="28">
        <v>0</v>
      </c>
      <c r="P219" s="28">
        <v>0</v>
      </c>
    </row>
    <row r="220" spans="1:16" s="1" customFormat="1" ht="25.5" customHeight="1">
      <c r="A220" s="16"/>
      <c r="B220" s="27">
        <v>2.92</v>
      </c>
      <c r="C220" s="28">
        <v>4.92</v>
      </c>
      <c r="D220" s="35" t="s">
        <v>39</v>
      </c>
      <c r="E220" s="23" t="s">
        <v>40</v>
      </c>
      <c r="F220" s="17">
        <v>3.8</v>
      </c>
      <c r="G220" s="17">
        <v>0.8</v>
      </c>
      <c r="H220" s="17">
        <v>25.1</v>
      </c>
      <c r="I220" s="18">
        <v>123</v>
      </c>
      <c r="J220" s="18">
        <v>28</v>
      </c>
      <c r="K220" s="18">
        <v>0</v>
      </c>
      <c r="L220" s="18">
        <v>0</v>
      </c>
      <c r="M220" s="19">
        <v>1.48</v>
      </c>
      <c r="N220" s="19">
        <v>0.17</v>
      </c>
      <c r="O220" s="19">
        <v>0</v>
      </c>
      <c r="P220" s="19">
        <v>0</v>
      </c>
    </row>
    <row r="221" spans="1:16" ht="14.25" customHeight="1">
      <c r="A221" s="16"/>
      <c r="B221" s="44">
        <f>SUM(B216:B220)</f>
        <v>63.78000000000001</v>
      </c>
      <c r="C221" s="45">
        <f>SUM(C216:C220)</f>
        <v>105.55</v>
      </c>
      <c r="D221" s="38" t="s">
        <v>30</v>
      </c>
      <c r="E221" s="23"/>
      <c r="F221" s="40">
        <f>SUM(F216:F220)</f>
        <v>37.4</v>
      </c>
      <c r="G221" s="40">
        <f>SUM(G216:G220)</f>
        <v>28.6</v>
      </c>
      <c r="H221" s="40">
        <f>SUM(H216:H220)</f>
        <v>88.6</v>
      </c>
      <c r="I221" s="41">
        <f>SUM(I216:I220)</f>
        <v>762</v>
      </c>
      <c r="J221" s="41">
        <f>SUM(J216:J220)</f>
        <v>246</v>
      </c>
      <c r="K221" s="41">
        <f>SUM(K216:K220)</f>
        <v>143</v>
      </c>
      <c r="L221" s="41">
        <f>SUM(L216:L220)</f>
        <v>403</v>
      </c>
      <c r="M221" s="37">
        <f>SUM(M216:M220)</f>
        <v>5.2700000000000005</v>
      </c>
      <c r="N221" s="37">
        <f>SUM(N216:N220)</f>
        <v>0.341</v>
      </c>
      <c r="O221" s="37">
        <f>SUM(O216:O220)</f>
        <v>3.62</v>
      </c>
      <c r="P221" s="37">
        <f>SUM(P216:P220)</f>
        <v>0.166</v>
      </c>
    </row>
    <row r="222" spans="1:16" ht="14.25" customHeight="1">
      <c r="A222" s="16"/>
      <c r="B222" s="27"/>
      <c r="C222" s="28"/>
      <c r="D222" s="22" t="s">
        <v>41</v>
      </c>
      <c r="E222" s="23"/>
      <c r="F222" s="17"/>
      <c r="G222" s="17"/>
      <c r="H222" s="17"/>
      <c r="I222" s="18"/>
      <c r="J222" s="18"/>
      <c r="K222" s="18"/>
      <c r="L222" s="18"/>
      <c r="M222" s="19"/>
      <c r="N222" s="19"/>
      <c r="O222" s="19"/>
      <c r="P222" s="19"/>
    </row>
    <row r="223" spans="1:17" ht="14.25" customHeight="1">
      <c r="A223" s="27" t="s">
        <v>105</v>
      </c>
      <c r="B223" s="27"/>
      <c r="C223" s="28">
        <v>36.38</v>
      </c>
      <c r="D223" s="29" t="s">
        <v>106</v>
      </c>
      <c r="E223" s="30" t="s">
        <v>35</v>
      </c>
      <c r="F223" s="31">
        <v>13.5</v>
      </c>
      <c r="G223" s="31">
        <v>10.4</v>
      </c>
      <c r="H223" s="31">
        <v>31.5</v>
      </c>
      <c r="I223" s="32">
        <v>274</v>
      </c>
      <c r="J223" s="32">
        <v>170</v>
      </c>
      <c r="K223" s="32">
        <v>40</v>
      </c>
      <c r="L223" s="32">
        <v>182</v>
      </c>
      <c r="M223" s="28">
        <v>1</v>
      </c>
      <c r="N223" s="28">
        <v>0.09</v>
      </c>
      <c r="O223" s="28">
        <v>0.24</v>
      </c>
      <c r="P223" s="28">
        <v>0.03</v>
      </c>
      <c r="Q223" s="28"/>
    </row>
    <row r="224" spans="1:16" ht="14.25" customHeight="1">
      <c r="A224" s="16">
        <v>342</v>
      </c>
      <c r="B224" s="27">
        <v>4.08</v>
      </c>
      <c r="C224" s="28">
        <v>4.74</v>
      </c>
      <c r="D224" s="53" t="s">
        <v>82</v>
      </c>
      <c r="E224" s="23" t="s">
        <v>25</v>
      </c>
      <c r="F224" s="17">
        <v>0.2</v>
      </c>
      <c r="G224" s="17">
        <v>0.2</v>
      </c>
      <c r="H224" s="17">
        <v>13.9</v>
      </c>
      <c r="I224" s="18">
        <v>58</v>
      </c>
      <c r="J224" s="18">
        <v>7</v>
      </c>
      <c r="K224" s="18">
        <v>4</v>
      </c>
      <c r="L224" s="18">
        <v>4</v>
      </c>
      <c r="M224" s="19">
        <v>0.9</v>
      </c>
      <c r="N224" s="19">
        <v>0</v>
      </c>
      <c r="O224" s="19">
        <v>4.1</v>
      </c>
      <c r="P224" s="19">
        <v>0</v>
      </c>
    </row>
    <row r="225" spans="1:16" ht="14.25" customHeight="1">
      <c r="A225" s="16"/>
      <c r="B225" s="44">
        <f>SUM(B223:B224)</f>
        <v>4.08</v>
      </c>
      <c r="C225" s="45">
        <f>SUM(C223:C224)</f>
        <v>41.120000000000005</v>
      </c>
      <c r="D225" s="38" t="s">
        <v>30</v>
      </c>
      <c r="E225" s="23"/>
      <c r="F225" s="81">
        <f>SUM(F223:F224)</f>
        <v>13.7</v>
      </c>
      <c r="G225" s="81">
        <f>SUM(G223:G224)</f>
        <v>10.6</v>
      </c>
      <c r="H225" s="81">
        <f>SUM(H223:H224)</f>
        <v>45.4</v>
      </c>
      <c r="I225" s="82">
        <f>SUM(I223:I224)</f>
        <v>332</v>
      </c>
      <c r="J225" s="82">
        <f>SUM(J223:J224)</f>
        <v>177</v>
      </c>
      <c r="K225" s="82">
        <f>SUM(K223:K224)</f>
        <v>44</v>
      </c>
      <c r="L225" s="82">
        <f>SUM(L223:L224)</f>
        <v>186</v>
      </c>
      <c r="M225" s="83">
        <f>SUM(M223:M224)</f>
        <v>1.9</v>
      </c>
      <c r="N225" s="83">
        <f>SUM(N223:N224)</f>
        <v>0.09</v>
      </c>
      <c r="O225" s="83">
        <f>SUM(O223:O224)</f>
        <v>4.34</v>
      </c>
      <c r="P225" s="83">
        <f>SUM(P223:P224)</f>
        <v>0.03</v>
      </c>
    </row>
    <row r="226" spans="1:16" ht="14.25" customHeight="1">
      <c r="A226" s="16"/>
      <c r="B226" s="27"/>
      <c r="C226" s="28"/>
      <c r="D226" s="79" t="s">
        <v>47</v>
      </c>
      <c r="E226" s="23"/>
      <c r="F226" s="49">
        <f>F214+F221+F225</f>
        <v>66.8</v>
      </c>
      <c r="G226" s="49">
        <f>G214+G221+G225</f>
        <v>62.00000000000001</v>
      </c>
      <c r="H226" s="49">
        <f>H214+H221+H225</f>
        <v>199.4</v>
      </c>
      <c r="I226" s="50">
        <f>I214+I221+I225</f>
        <v>1622</v>
      </c>
      <c r="J226" s="50">
        <f>J214+J221+J225</f>
        <v>464</v>
      </c>
      <c r="K226" s="50">
        <f>K214+K221+K225</f>
        <v>242</v>
      </c>
      <c r="L226" s="50">
        <f>L214+L221+L225</f>
        <v>813</v>
      </c>
      <c r="M226" s="51">
        <f>M214+M221+M225</f>
        <v>10.530000000000001</v>
      </c>
      <c r="N226" s="51">
        <f>N214+N221+N225</f>
        <v>0.611</v>
      </c>
      <c r="O226" s="51">
        <f>O214+O221+O225</f>
        <v>17.580000000000002</v>
      </c>
      <c r="P226" s="51">
        <f>P214+P221+P225</f>
        <v>0.196</v>
      </c>
    </row>
    <row r="227" spans="1:16" s="1" customFormat="1" ht="14.25" customHeight="1">
      <c r="A227" s="16"/>
      <c r="B227" s="27"/>
      <c r="C227" s="28"/>
      <c r="D227" s="84" t="s">
        <v>107</v>
      </c>
      <c r="E227" s="59"/>
      <c r="F227" s="64"/>
      <c r="G227" s="64"/>
      <c r="H227" s="64"/>
      <c r="I227" s="65"/>
      <c r="J227" s="65"/>
      <c r="K227" s="65"/>
      <c r="L227" s="65"/>
      <c r="M227" s="66"/>
      <c r="N227" s="66"/>
      <c r="O227" s="66"/>
      <c r="P227" s="66"/>
    </row>
    <row r="228" spans="1:16" s="1" customFormat="1" ht="14.25" customHeight="1">
      <c r="A228" s="16"/>
      <c r="B228" s="27"/>
      <c r="C228" s="28"/>
      <c r="D228" s="72" t="s">
        <v>49</v>
      </c>
      <c r="E228" s="59"/>
      <c r="F228" s="64"/>
      <c r="G228" s="64"/>
      <c r="H228" s="64"/>
      <c r="I228" s="65"/>
      <c r="J228" s="65"/>
      <c r="K228" s="65"/>
      <c r="L228" s="65"/>
      <c r="M228" s="66"/>
      <c r="N228" s="66"/>
      <c r="O228" s="66"/>
      <c r="P228" s="66"/>
    </row>
    <row r="229" spans="1:16" ht="14.25" customHeight="1">
      <c r="A229" s="27"/>
      <c r="B229" s="27">
        <v>9.15</v>
      </c>
      <c r="C229" s="28">
        <v>11.39</v>
      </c>
      <c r="D229" s="29" t="s">
        <v>22</v>
      </c>
      <c r="E229" s="30" t="s">
        <v>23</v>
      </c>
      <c r="F229" s="31">
        <v>0.15</v>
      </c>
      <c r="G229" s="31">
        <v>10.9</v>
      </c>
      <c r="H229" s="31">
        <v>0.21</v>
      </c>
      <c r="I229" s="32">
        <v>99.3</v>
      </c>
      <c r="J229" s="32">
        <v>2</v>
      </c>
      <c r="K229" s="32">
        <v>0</v>
      </c>
      <c r="L229" s="32">
        <v>3</v>
      </c>
      <c r="M229" s="31">
        <v>0.03</v>
      </c>
      <c r="N229" s="31">
        <v>0</v>
      </c>
      <c r="O229" s="31">
        <v>0</v>
      </c>
      <c r="P229" s="31">
        <v>0.09</v>
      </c>
    </row>
    <row r="230" spans="1:16" s="1" customFormat="1" ht="12.75" customHeight="1">
      <c r="A230" s="16">
        <v>280</v>
      </c>
      <c r="B230" s="27"/>
      <c r="C230" s="28">
        <v>47.84</v>
      </c>
      <c r="D230" s="34" t="s">
        <v>147</v>
      </c>
      <c r="E230" s="23" t="s">
        <v>62</v>
      </c>
      <c r="F230" s="17">
        <v>13.7</v>
      </c>
      <c r="G230" s="17">
        <v>19.4</v>
      </c>
      <c r="H230" s="17">
        <v>19.7</v>
      </c>
      <c r="I230" s="18">
        <v>308</v>
      </c>
      <c r="J230" s="18">
        <v>49</v>
      </c>
      <c r="K230" s="18">
        <v>24</v>
      </c>
      <c r="L230" s="18">
        <v>165</v>
      </c>
      <c r="M230" s="19">
        <v>1.74</v>
      </c>
      <c r="N230" s="19">
        <v>0.008</v>
      </c>
      <c r="O230" s="19">
        <v>0.26</v>
      </c>
      <c r="P230" s="19">
        <v>0.013</v>
      </c>
    </row>
    <row r="231" spans="1:16" s="1" customFormat="1" ht="12.75" customHeight="1">
      <c r="A231" s="27">
        <v>302</v>
      </c>
      <c r="B231" s="27">
        <v>9.6</v>
      </c>
      <c r="C231" s="28">
        <v>12.8</v>
      </c>
      <c r="D231" s="29" t="s">
        <v>36</v>
      </c>
      <c r="E231" s="30" t="s">
        <v>37</v>
      </c>
      <c r="F231" s="31">
        <v>10.2</v>
      </c>
      <c r="G231" s="31">
        <v>8.8</v>
      </c>
      <c r="H231" s="31">
        <v>44.1</v>
      </c>
      <c r="I231" s="32">
        <v>296</v>
      </c>
      <c r="J231" s="32">
        <v>18</v>
      </c>
      <c r="K231" s="32">
        <v>161</v>
      </c>
      <c r="L231" s="32">
        <v>242</v>
      </c>
      <c r="M231" s="28">
        <v>5.4</v>
      </c>
      <c r="N231" s="28">
        <v>0.25</v>
      </c>
      <c r="O231" s="28">
        <v>0</v>
      </c>
      <c r="P231" s="28">
        <v>0.03</v>
      </c>
    </row>
    <row r="232" spans="1:16" s="1" customFormat="1" ht="12.75" customHeight="1">
      <c r="A232" s="27" t="s">
        <v>26</v>
      </c>
      <c r="B232" s="27">
        <v>5.11</v>
      </c>
      <c r="C232" s="28">
        <v>8.26</v>
      </c>
      <c r="D232" s="34" t="s">
        <v>27</v>
      </c>
      <c r="E232" s="30" t="s">
        <v>25</v>
      </c>
      <c r="F232" s="31">
        <v>2.3</v>
      </c>
      <c r="G232" s="31">
        <v>1.4</v>
      </c>
      <c r="H232" s="31">
        <v>22</v>
      </c>
      <c r="I232" s="32">
        <v>110</v>
      </c>
      <c r="J232" s="32">
        <v>60</v>
      </c>
      <c r="K232" s="32">
        <v>7</v>
      </c>
      <c r="L232" s="32">
        <v>45</v>
      </c>
      <c r="M232" s="28">
        <v>0.1</v>
      </c>
      <c r="N232" s="28">
        <v>0.02</v>
      </c>
      <c r="O232" s="28">
        <v>0.65</v>
      </c>
      <c r="P232" s="28">
        <v>0.01</v>
      </c>
    </row>
    <row r="233" spans="1:16" ht="14.25" customHeight="1">
      <c r="A233" s="16"/>
      <c r="B233" s="16">
        <v>1.65</v>
      </c>
      <c r="C233" s="28">
        <v>3.15</v>
      </c>
      <c r="D233" s="35" t="s">
        <v>28</v>
      </c>
      <c r="E233" s="23" t="s">
        <v>29</v>
      </c>
      <c r="F233" s="17">
        <v>2</v>
      </c>
      <c r="G233" s="17">
        <v>0.5</v>
      </c>
      <c r="H233" s="17">
        <v>14.3</v>
      </c>
      <c r="I233" s="18">
        <v>70</v>
      </c>
      <c r="J233" s="18">
        <v>10</v>
      </c>
      <c r="K233" s="18">
        <v>0</v>
      </c>
      <c r="L233" s="18">
        <v>0</v>
      </c>
      <c r="M233" s="19">
        <v>0.5</v>
      </c>
      <c r="N233" s="19">
        <v>0.08</v>
      </c>
      <c r="O233" s="19">
        <v>0</v>
      </c>
      <c r="P233" s="19">
        <v>0</v>
      </c>
    </row>
    <row r="234" spans="1:16" s="1" customFormat="1" ht="14.25" customHeight="1">
      <c r="A234" s="16"/>
      <c r="B234" s="27"/>
      <c r="C234" s="45">
        <f>SUM(C229:C233)</f>
        <v>83.44000000000001</v>
      </c>
      <c r="D234" s="38" t="s">
        <v>30</v>
      </c>
      <c r="E234" s="39"/>
      <c r="F234" s="40">
        <f>SUM(F229:F233)</f>
        <v>28.349999999999998</v>
      </c>
      <c r="G234" s="40">
        <f>SUM(G229:G233)</f>
        <v>41</v>
      </c>
      <c r="H234" s="40">
        <f>SUM(H229:H233)</f>
        <v>100.30999999999999</v>
      </c>
      <c r="I234" s="41">
        <f>SUM(I229:I233)</f>
        <v>883.3</v>
      </c>
      <c r="J234" s="41">
        <f>SUM(J229:J233)</f>
        <v>139</v>
      </c>
      <c r="K234" s="41">
        <f>SUM(K229:K233)</f>
        <v>192</v>
      </c>
      <c r="L234" s="41">
        <f>SUM(L229:L233)</f>
        <v>455</v>
      </c>
      <c r="M234" s="37">
        <f>SUM(M229:M233)</f>
        <v>7.7700000000000005</v>
      </c>
      <c r="N234" s="37">
        <f>SUM(N229:N233)</f>
        <v>0.35800000000000004</v>
      </c>
      <c r="O234" s="37">
        <f>SUM(O229:O233)</f>
        <v>0.91</v>
      </c>
      <c r="P234" s="37">
        <f>SUM(P229:P233)</f>
        <v>0.143</v>
      </c>
    </row>
    <row r="235" spans="1:16" s="1" customFormat="1" ht="14.25" customHeight="1">
      <c r="A235" s="16"/>
      <c r="B235" s="27"/>
      <c r="C235" s="28"/>
      <c r="D235" s="72" t="s">
        <v>56</v>
      </c>
      <c r="E235" s="59"/>
      <c r="F235" s="64"/>
      <c r="G235" s="64"/>
      <c r="H235" s="64"/>
      <c r="I235" s="65"/>
      <c r="J235" s="65"/>
      <c r="K235" s="65"/>
      <c r="L235" s="65"/>
      <c r="M235" s="66"/>
      <c r="N235" s="66"/>
      <c r="O235" s="66"/>
      <c r="P235" s="66"/>
    </row>
    <row r="236" spans="1:16" s="1" customFormat="1" ht="26.25" customHeight="1">
      <c r="A236" s="16">
        <v>101</v>
      </c>
      <c r="B236" s="27">
        <v>14.66</v>
      </c>
      <c r="C236" s="28">
        <v>20.57</v>
      </c>
      <c r="D236" s="34" t="s">
        <v>148</v>
      </c>
      <c r="E236" s="23" t="s">
        <v>149</v>
      </c>
      <c r="F236" s="17">
        <v>6.1</v>
      </c>
      <c r="G236" s="17">
        <v>7.7</v>
      </c>
      <c r="H236" s="17">
        <v>16.8</v>
      </c>
      <c r="I236" s="18">
        <v>161</v>
      </c>
      <c r="J236" s="18">
        <v>8</v>
      </c>
      <c r="K236" s="18">
        <v>20</v>
      </c>
      <c r="L236" s="18">
        <v>51</v>
      </c>
      <c r="M236" s="19">
        <v>0.73</v>
      </c>
      <c r="N236" s="19">
        <v>0.09</v>
      </c>
      <c r="O236" s="19">
        <v>7.5</v>
      </c>
      <c r="P236" s="19">
        <v>0</v>
      </c>
    </row>
    <row r="237" spans="1:16" s="1" customFormat="1" ht="12.75" customHeight="1">
      <c r="A237" s="27">
        <v>284</v>
      </c>
      <c r="B237" s="27">
        <v>35.59</v>
      </c>
      <c r="C237" s="28">
        <v>54.57</v>
      </c>
      <c r="D237" s="29" t="s">
        <v>150</v>
      </c>
      <c r="E237" s="30" t="s">
        <v>141</v>
      </c>
      <c r="F237" s="17">
        <v>13.5</v>
      </c>
      <c r="G237" s="17">
        <v>16.8</v>
      </c>
      <c r="H237" s="17">
        <v>22.5</v>
      </c>
      <c r="I237" s="18">
        <v>296</v>
      </c>
      <c r="J237" s="18">
        <v>21</v>
      </c>
      <c r="K237" s="18">
        <v>46</v>
      </c>
      <c r="L237" s="18">
        <v>145</v>
      </c>
      <c r="M237" s="19">
        <v>1.9</v>
      </c>
      <c r="N237" s="19">
        <v>0.29</v>
      </c>
      <c r="O237" s="19">
        <v>4.66</v>
      </c>
      <c r="P237" s="19">
        <v>0</v>
      </c>
    </row>
    <row r="238" spans="1:16" s="1" customFormat="1" ht="25.5" customHeight="1">
      <c r="A238" s="16" t="s">
        <v>151</v>
      </c>
      <c r="B238" s="27">
        <v>7.06</v>
      </c>
      <c r="C238" s="28">
        <v>7.07</v>
      </c>
      <c r="D238" s="35" t="s">
        <v>152</v>
      </c>
      <c r="E238" s="30" t="s">
        <v>74</v>
      </c>
      <c r="F238" s="17">
        <v>0.6</v>
      </c>
      <c r="G238" s="17">
        <v>2</v>
      </c>
      <c r="H238" s="17">
        <v>4.5</v>
      </c>
      <c r="I238" s="18">
        <v>39</v>
      </c>
      <c r="J238" s="18">
        <v>17</v>
      </c>
      <c r="K238" s="18">
        <v>6</v>
      </c>
      <c r="L238" s="18">
        <v>11</v>
      </c>
      <c r="M238" s="19">
        <v>0.2</v>
      </c>
      <c r="N238" s="19">
        <v>0.01</v>
      </c>
      <c r="O238" s="19">
        <v>11</v>
      </c>
      <c r="P238" s="19">
        <v>0</v>
      </c>
    </row>
    <row r="239" spans="1:16" s="1" customFormat="1" ht="12.75" customHeight="1">
      <c r="A239" s="16">
        <v>389</v>
      </c>
      <c r="B239" s="27">
        <v>6.81</v>
      </c>
      <c r="C239" s="28">
        <v>14.4</v>
      </c>
      <c r="D239" s="35" t="s">
        <v>125</v>
      </c>
      <c r="E239" s="30" t="s">
        <v>25</v>
      </c>
      <c r="F239" s="17">
        <v>0</v>
      </c>
      <c r="G239" s="17">
        <v>0</v>
      </c>
      <c r="H239" s="17">
        <v>22.4</v>
      </c>
      <c r="I239" s="18">
        <v>90</v>
      </c>
      <c r="J239" s="18">
        <v>0</v>
      </c>
      <c r="K239" s="18">
        <v>0</v>
      </c>
      <c r="L239" s="18">
        <v>0</v>
      </c>
      <c r="M239" s="19">
        <v>0</v>
      </c>
      <c r="N239" s="19">
        <v>0</v>
      </c>
      <c r="O239" s="19">
        <v>0</v>
      </c>
      <c r="P239" s="19">
        <v>0</v>
      </c>
    </row>
    <row r="240" spans="1:16" s="1" customFormat="1" ht="25.5" customHeight="1">
      <c r="A240" s="16"/>
      <c r="B240" s="27">
        <v>2.92</v>
      </c>
      <c r="C240" s="28">
        <v>4.92</v>
      </c>
      <c r="D240" s="35" t="s">
        <v>39</v>
      </c>
      <c r="E240" s="23" t="s">
        <v>40</v>
      </c>
      <c r="F240" s="17">
        <v>3.8</v>
      </c>
      <c r="G240" s="17">
        <v>0.8</v>
      </c>
      <c r="H240" s="17">
        <v>25.1</v>
      </c>
      <c r="I240" s="18">
        <v>123</v>
      </c>
      <c r="J240" s="18">
        <v>28</v>
      </c>
      <c r="K240" s="18">
        <v>0</v>
      </c>
      <c r="L240" s="18">
        <v>0</v>
      </c>
      <c r="M240" s="19">
        <v>1.48</v>
      </c>
      <c r="N240" s="19">
        <v>0.17</v>
      </c>
      <c r="O240" s="19">
        <v>0</v>
      </c>
      <c r="P240" s="19">
        <v>0</v>
      </c>
    </row>
    <row r="241" spans="1:16" s="1" customFormat="1" ht="14.25" customHeight="1">
      <c r="A241" s="16"/>
      <c r="B241" s="27"/>
      <c r="C241" s="45">
        <f>SUM(C236:C240)</f>
        <v>101.53</v>
      </c>
      <c r="D241" s="38" t="s">
        <v>30</v>
      </c>
      <c r="E241" s="39"/>
      <c r="F241" s="40">
        <f>SUM(F236:F240)</f>
        <v>24</v>
      </c>
      <c r="G241" s="40">
        <f>SUM(G236:G240)</f>
        <v>27.3</v>
      </c>
      <c r="H241" s="40">
        <f>SUM(H236:H240)</f>
        <v>91.3</v>
      </c>
      <c r="I241" s="41">
        <f>SUM(I236:I240)</f>
        <v>709</v>
      </c>
      <c r="J241" s="41">
        <f>SUM(J236:J240)</f>
        <v>74</v>
      </c>
      <c r="K241" s="41">
        <f>SUM(K236:K240)</f>
        <v>72</v>
      </c>
      <c r="L241" s="41">
        <f>SUM(L236:L240)</f>
        <v>207</v>
      </c>
      <c r="M241" s="37">
        <f>SUM(M236:M240)</f>
        <v>4.3100000000000005</v>
      </c>
      <c r="N241" s="37">
        <f>SUM(N236:N240)</f>
        <v>0.5599999999999999</v>
      </c>
      <c r="O241" s="37">
        <f>SUM(O236:O240)</f>
        <v>23.16</v>
      </c>
      <c r="P241" s="37">
        <f>SUM(P236:P240)</f>
        <v>0</v>
      </c>
    </row>
    <row r="242" spans="1:16" s="1" customFormat="1" ht="14.25" customHeight="1">
      <c r="A242" s="16"/>
      <c r="B242" s="27"/>
      <c r="C242" s="28"/>
      <c r="D242" s="22" t="s">
        <v>41</v>
      </c>
      <c r="E242" s="23"/>
      <c r="F242" s="17"/>
      <c r="G242" s="17"/>
      <c r="H242" s="17"/>
      <c r="I242" s="18"/>
      <c r="J242" s="18"/>
      <c r="K242" s="18"/>
      <c r="L242" s="18"/>
      <c r="M242" s="19"/>
      <c r="N242" s="19"/>
      <c r="O242" s="19"/>
      <c r="P242" s="19"/>
    </row>
    <row r="243" spans="1:16" s="1" customFormat="1" ht="27.75" customHeight="1">
      <c r="A243" s="16"/>
      <c r="B243" s="46"/>
      <c r="C243" s="28">
        <v>29.62</v>
      </c>
      <c r="D243" s="20" t="s">
        <v>94</v>
      </c>
      <c r="E243" s="23" t="s">
        <v>25</v>
      </c>
      <c r="F243" s="17">
        <v>2</v>
      </c>
      <c r="G243" s="17">
        <v>6.4</v>
      </c>
      <c r="H243" s="17">
        <v>19</v>
      </c>
      <c r="I243" s="18">
        <v>140</v>
      </c>
      <c r="J243" s="18">
        <v>0</v>
      </c>
      <c r="K243" s="18">
        <v>0</v>
      </c>
      <c r="L243" s="18">
        <v>0</v>
      </c>
      <c r="M243" s="19">
        <v>0</v>
      </c>
      <c r="N243" s="19">
        <v>0</v>
      </c>
      <c r="O243" s="19">
        <v>0</v>
      </c>
      <c r="P243" s="19">
        <v>0</v>
      </c>
    </row>
    <row r="244" spans="1:16" s="1" customFormat="1" ht="14.25" customHeight="1">
      <c r="A244" s="27">
        <v>422</v>
      </c>
      <c r="B244" s="27"/>
      <c r="C244" s="28"/>
      <c r="D244" s="34" t="s">
        <v>114</v>
      </c>
      <c r="E244" s="30" t="s">
        <v>80</v>
      </c>
      <c r="F244" s="31">
        <v>6.8</v>
      </c>
      <c r="G244" s="17">
        <v>6.7</v>
      </c>
      <c r="H244" s="17">
        <v>40.7</v>
      </c>
      <c r="I244" s="18">
        <v>250</v>
      </c>
      <c r="J244" s="18">
        <v>13.8</v>
      </c>
      <c r="K244" s="18">
        <v>10</v>
      </c>
      <c r="L244" s="18">
        <v>54</v>
      </c>
      <c r="M244" s="19">
        <v>0.77</v>
      </c>
      <c r="N244" s="19">
        <v>0.08</v>
      </c>
      <c r="O244" s="19">
        <v>0</v>
      </c>
      <c r="P244" s="19">
        <v>0.013</v>
      </c>
    </row>
    <row r="245" spans="1:16" s="1" customFormat="1" ht="14.25" customHeight="1">
      <c r="A245" s="16"/>
      <c r="B245" s="44">
        <f>SUM(B243:B244)</f>
        <v>0</v>
      </c>
      <c r="C245" s="45">
        <f>SUM(C243:C244)</f>
        <v>29.62</v>
      </c>
      <c r="D245" s="38" t="s">
        <v>30</v>
      </c>
      <c r="E245" s="23"/>
      <c r="F245" s="40">
        <f>SUM(F243:F244)</f>
        <v>8.8</v>
      </c>
      <c r="G245" s="40">
        <f>SUM(G243:G244)</f>
        <v>13.100000000000001</v>
      </c>
      <c r="H245" s="40">
        <f>SUM(H243:H244)</f>
        <v>59.7</v>
      </c>
      <c r="I245" s="41">
        <f>SUM(I243:I244)</f>
        <v>390</v>
      </c>
      <c r="J245" s="41">
        <f>SUM(J243:J244)</f>
        <v>13.8</v>
      </c>
      <c r="K245" s="41">
        <f>SUM(K243:K244)</f>
        <v>10</v>
      </c>
      <c r="L245" s="41">
        <f>SUM(L243:L244)</f>
        <v>54</v>
      </c>
      <c r="M245" s="37">
        <f>SUM(M243:M244)</f>
        <v>0.77</v>
      </c>
      <c r="N245" s="37">
        <f>SUM(N243:N244)</f>
        <v>0.08</v>
      </c>
      <c r="O245" s="37">
        <f>SUM(O243:O244)</f>
        <v>0</v>
      </c>
      <c r="P245" s="37">
        <f>SUM(P243:P244)</f>
        <v>0.013</v>
      </c>
    </row>
    <row r="246" spans="1:16" s="1" customFormat="1" ht="14.25" customHeight="1">
      <c r="A246" s="16"/>
      <c r="B246" s="27"/>
      <c r="C246" s="28"/>
      <c r="D246" s="76" t="s">
        <v>47</v>
      </c>
      <c r="E246" s="59"/>
      <c r="F246" s="64">
        <f>F234+F241+F245</f>
        <v>61.14999999999999</v>
      </c>
      <c r="G246" s="64">
        <f>G234+G241+G245</f>
        <v>81.4</v>
      </c>
      <c r="H246" s="64">
        <f>H234+H241+H245</f>
        <v>251.31</v>
      </c>
      <c r="I246" s="65">
        <f>I234+I241+I245</f>
        <v>1982.3</v>
      </c>
      <c r="J246" s="65">
        <f>J234+J241+J245</f>
        <v>226.8</v>
      </c>
      <c r="K246" s="65">
        <f>K234+K241+K245</f>
        <v>274</v>
      </c>
      <c r="L246" s="65">
        <f>L234+L241+L245</f>
        <v>716</v>
      </c>
      <c r="M246" s="66">
        <f>M234+M241+M245</f>
        <v>12.850000000000001</v>
      </c>
      <c r="N246" s="66">
        <f>N234+N241+N245</f>
        <v>0.9979999999999999</v>
      </c>
      <c r="O246" s="66">
        <f>O234+O241+O245</f>
        <v>24.07</v>
      </c>
      <c r="P246" s="66">
        <f>P234+P241+P245</f>
        <v>0.156</v>
      </c>
    </row>
    <row r="247" spans="1:16" ht="14.25" customHeight="1">
      <c r="A247" s="16"/>
      <c r="B247" s="27"/>
      <c r="C247" s="28"/>
      <c r="D247" s="85" t="s">
        <v>153</v>
      </c>
      <c r="E247" s="23"/>
      <c r="F247" s="17"/>
      <c r="G247" s="17"/>
      <c r="H247" s="17"/>
      <c r="I247" s="18"/>
      <c r="J247" s="18"/>
      <c r="K247" s="18"/>
      <c r="L247" s="18"/>
      <c r="M247" s="19"/>
      <c r="N247" s="19"/>
      <c r="O247" s="19"/>
      <c r="P247" s="19"/>
    </row>
    <row r="248" spans="1:16" ht="14.25" customHeight="1">
      <c r="A248" s="16"/>
      <c r="B248" s="27"/>
      <c r="C248" s="28"/>
      <c r="D248" s="21" t="s">
        <v>20</v>
      </c>
      <c r="E248" s="23"/>
      <c r="F248" s="17"/>
      <c r="G248" s="17"/>
      <c r="H248" s="17"/>
      <c r="I248" s="18"/>
      <c r="J248" s="18"/>
      <c r="K248" s="18"/>
      <c r="L248" s="18"/>
      <c r="M248" s="19"/>
      <c r="N248" s="19"/>
      <c r="O248" s="19"/>
      <c r="P248" s="19"/>
    </row>
    <row r="249" spans="1:16" ht="14.25" customHeight="1">
      <c r="A249" s="16"/>
      <c r="B249" s="27"/>
      <c r="C249" s="28"/>
      <c r="D249" s="22" t="s">
        <v>49</v>
      </c>
      <c r="E249" s="23"/>
      <c r="F249" s="17"/>
      <c r="G249" s="17"/>
      <c r="H249" s="17"/>
      <c r="I249" s="18"/>
      <c r="J249" s="18"/>
      <c r="K249" s="18"/>
      <c r="L249" s="18"/>
      <c r="M249" s="19"/>
      <c r="N249" s="19"/>
      <c r="O249" s="19"/>
      <c r="P249" s="19"/>
    </row>
    <row r="250" spans="1:16" ht="15.75" customHeight="1">
      <c r="A250" s="27">
        <v>15</v>
      </c>
      <c r="B250" s="27">
        <v>4.88</v>
      </c>
      <c r="C250" s="28">
        <v>6.55</v>
      </c>
      <c r="D250" s="29" t="s">
        <v>154</v>
      </c>
      <c r="E250" s="30" t="s">
        <v>51</v>
      </c>
      <c r="F250" s="31">
        <v>2.3</v>
      </c>
      <c r="G250" s="31">
        <v>2.9</v>
      </c>
      <c r="H250" s="31">
        <v>0</v>
      </c>
      <c r="I250" s="32">
        <v>35</v>
      </c>
      <c r="J250" s="32">
        <v>100</v>
      </c>
      <c r="K250" s="32">
        <v>5.5</v>
      </c>
      <c r="L250" s="32">
        <v>60</v>
      </c>
      <c r="M250" s="28">
        <v>0.1</v>
      </c>
      <c r="N250" s="28">
        <v>0</v>
      </c>
      <c r="O250" s="28">
        <v>0.07</v>
      </c>
      <c r="P250" s="28">
        <v>0.03</v>
      </c>
    </row>
    <row r="251" spans="1:16" ht="14.25" customHeight="1">
      <c r="A251" s="27" t="s">
        <v>155</v>
      </c>
      <c r="B251" s="27">
        <v>50.08</v>
      </c>
      <c r="C251" s="28">
        <v>75.85</v>
      </c>
      <c r="D251" s="29" t="s">
        <v>156</v>
      </c>
      <c r="E251" s="30" t="s">
        <v>53</v>
      </c>
      <c r="F251" s="17">
        <v>20.2</v>
      </c>
      <c r="G251" s="17">
        <v>13.8</v>
      </c>
      <c r="H251" s="17">
        <v>65.2</v>
      </c>
      <c r="I251" s="18">
        <v>465</v>
      </c>
      <c r="J251" s="18">
        <v>77.2</v>
      </c>
      <c r="K251" s="18">
        <v>13</v>
      </c>
      <c r="L251" s="18">
        <v>74.3</v>
      </c>
      <c r="M251" s="19">
        <v>0.6</v>
      </c>
      <c r="N251" s="19">
        <v>0.05</v>
      </c>
      <c r="O251" s="19">
        <v>0.2</v>
      </c>
      <c r="P251" s="19">
        <v>0.004</v>
      </c>
    </row>
    <row r="252" spans="1:16" ht="14.25" customHeight="1">
      <c r="A252" s="27">
        <v>376</v>
      </c>
      <c r="B252" s="28">
        <v>0.85</v>
      </c>
      <c r="C252" s="28">
        <v>1.45</v>
      </c>
      <c r="D252" s="34" t="s">
        <v>38</v>
      </c>
      <c r="E252" s="30" t="s">
        <v>25</v>
      </c>
      <c r="F252" s="31">
        <v>0.2</v>
      </c>
      <c r="G252" s="31">
        <v>0.1</v>
      </c>
      <c r="H252" s="31">
        <v>10.1</v>
      </c>
      <c r="I252" s="32">
        <v>41</v>
      </c>
      <c r="J252" s="32">
        <v>5</v>
      </c>
      <c r="K252" s="32">
        <v>4</v>
      </c>
      <c r="L252" s="32">
        <v>8</v>
      </c>
      <c r="M252" s="28">
        <v>0.85</v>
      </c>
      <c r="N252" s="28">
        <v>0</v>
      </c>
      <c r="O252" s="28">
        <v>0.1</v>
      </c>
      <c r="P252" s="28">
        <v>0</v>
      </c>
    </row>
    <row r="253" spans="1:16" ht="14.25" customHeight="1">
      <c r="A253" s="16"/>
      <c r="B253" s="16">
        <v>1.65</v>
      </c>
      <c r="C253" s="28">
        <v>3.15</v>
      </c>
      <c r="D253" s="35" t="s">
        <v>28</v>
      </c>
      <c r="E253" s="23" t="s">
        <v>29</v>
      </c>
      <c r="F253" s="17">
        <v>2</v>
      </c>
      <c r="G253" s="17">
        <v>0.5</v>
      </c>
      <c r="H253" s="17">
        <v>14.3</v>
      </c>
      <c r="I253" s="18">
        <v>70</v>
      </c>
      <c r="J253" s="18">
        <v>10</v>
      </c>
      <c r="K253" s="18">
        <v>0</v>
      </c>
      <c r="L253" s="18">
        <v>0</v>
      </c>
      <c r="M253" s="19">
        <v>0.5</v>
      </c>
      <c r="N253" s="19">
        <v>0.08</v>
      </c>
      <c r="O253" s="19">
        <v>0</v>
      </c>
      <c r="P253" s="19">
        <v>0</v>
      </c>
    </row>
    <row r="254" spans="1:16" ht="14.25" customHeight="1">
      <c r="A254" s="27"/>
      <c r="B254" s="45">
        <f>SUM(B250:B253)</f>
        <v>57.46</v>
      </c>
      <c r="C254" s="28">
        <f>B254*1.5</f>
        <v>86.19</v>
      </c>
      <c r="D254" s="86" t="s">
        <v>30</v>
      </c>
      <c r="E254" s="30"/>
      <c r="F254" s="40">
        <f>SUM(F250:F253)</f>
        <v>24.7</v>
      </c>
      <c r="G254" s="40">
        <f>SUM(G250:G253)</f>
        <v>17.3</v>
      </c>
      <c r="H254" s="40">
        <f>SUM(H250:H253)</f>
        <v>89.6</v>
      </c>
      <c r="I254" s="41">
        <f>SUM(I250:I253)</f>
        <v>611</v>
      </c>
      <c r="J254" s="41">
        <f>SUM(J250:J253)</f>
        <v>192.2</v>
      </c>
      <c r="K254" s="41">
        <f>SUM(K250:K253)</f>
        <v>22.5</v>
      </c>
      <c r="L254" s="41">
        <f>SUM(L250:L253)</f>
        <v>142.3</v>
      </c>
      <c r="M254" s="37">
        <f>SUM(M250:M253)</f>
        <v>2.05</v>
      </c>
      <c r="N254" s="37">
        <f>SUM(N250:N253)</f>
        <v>0.13</v>
      </c>
      <c r="O254" s="37">
        <f>SUM(O250:O253)</f>
        <v>0.37000000000000005</v>
      </c>
      <c r="P254" s="37">
        <f>SUM(P250:P253)</f>
        <v>0.034</v>
      </c>
    </row>
    <row r="255" spans="1:16" ht="14.25" customHeight="1">
      <c r="A255" s="27"/>
      <c r="B255" s="27"/>
      <c r="C255" s="28"/>
      <c r="D255" s="22" t="s">
        <v>56</v>
      </c>
      <c r="E255" s="30"/>
      <c r="F255" s="17"/>
      <c r="G255" s="17"/>
      <c r="H255" s="17"/>
      <c r="I255" s="18"/>
      <c r="J255" s="18"/>
      <c r="K255" s="18"/>
      <c r="L255" s="18"/>
      <c r="M255" s="19"/>
      <c r="N255" s="19"/>
      <c r="O255" s="19"/>
      <c r="P255" s="19"/>
    </row>
    <row r="256" spans="1:16" ht="15.75" customHeight="1">
      <c r="A256" s="27" t="s">
        <v>157</v>
      </c>
      <c r="B256" s="27">
        <v>15.25</v>
      </c>
      <c r="C256" s="28">
        <v>18.09</v>
      </c>
      <c r="D256" s="53" t="s">
        <v>158</v>
      </c>
      <c r="E256" s="30" t="s">
        <v>159</v>
      </c>
      <c r="F256" s="31">
        <v>6.1</v>
      </c>
      <c r="G256" s="31">
        <v>6.3</v>
      </c>
      <c r="H256" s="31">
        <v>22.8</v>
      </c>
      <c r="I256" s="32">
        <v>173</v>
      </c>
      <c r="J256" s="32">
        <v>120</v>
      </c>
      <c r="K256" s="32">
        <v>16</v>
      </c>
      <c r="L256" s="32">
        <v>91</v>
      </c>
      <c r="M256" s="28">
        <v>1</v>
      </c>
      <c r="N256" s="28">
        <v>0.24</v>
      </c>
      <c r="O256" s="28">
        <v>10.1</v>
      </c>
      <c r="P256" s="28">
        <v>0.02</v>
      </c>
    </row>
    <row r="257" spans="1:16" ht="15" customHeight="1">
      <c r="A257" s="16">
        <v>260</v>
      </c>
      <c r="B257" s="27">
        <v>42.98</v>
      </c>
      <c r="C257" s="28">
        <v>60.91</v>
      </c>
      <c r="D257" s="14" t="s">
        <v>34</v>
      </c>
      <c r="E257" s="23" t="s">
        <v>35</v>
      </c>
      <c r="F257" s="31">
        <v>10.7</v>
      </c>
      <c r="G257" s="31">
        <v>10.5</v>
      </c>
      <c r="H257" s="31">
        <v>3.2</v>
      </c>
      <c r="I257" s="32">
        <v>150</v>
      </c>
      <c r="J257" s="32">
        <v>15.7</v>
      </c>
      <c r="K257" s="32">
        <v>17.9</v>
      </c>
      <c r="L257" s="32">
        <v>132.7</v>
      </c>
      <c r="M257" s="28">
        <v>1.2</v>
      </c>
      <c r="N257" s="28">
        <v>0.06</v>
      </c>
      <c r="O257" s="28">
        <v>0.5</v>
      </c>
      <c r="P257" s="28">
        <v>0.01</v>
      </c>
    </row>
    <row r="258" spans="1:16" s="1" customFormat="1" ht="14.25" customHeight="1">
      <c r="A258" s="16">
        <v>309</v>
      </c>
      <c r="B258" s="27">
        <v>6.88</v>
      </c>
      <c r="C258" s="28">
        <v>8.63</v>
      </c>
      <c r="D258" s="35" t="s">
        <v>160</v>
      </c>
      <c r="E258" s="30" t="s">
        <v>37</v>
      </c>
      <c r="F258" s="17">
        <v>6.5</v>
      </c>
      <c r="G258" s="17">
        <v>5.7</v>
      </c>
      <c r="H258" s="17">
        <v>33.5</v>
      </c>
      <c r="I258" s="18">
        <v>212</v>
      </c>
      <c r="J258" s="18">
        <v>8</v>
      </c>
      <c r="K258" s="18">
        <v>9</v>
      </c>
      <c r="L258" s="18">
        <v>42</v>
      </c>
      <c r="M258" s="19">
        <v>0.91</v>
      </c>
      <c r="N258" s="19">
        <v>0.07</v>
      </c>
      <c r="O258" s="19">
        <v>0</v>
      </c>
      <c r="P258" s="19">
        <v>0.03</v>
      </c>
    </row>
    <row r="259" spans="1:16" ht="14.25" customHeight="1">
      <c r="A259" s="16" t="s">
        <v>85</v>
      </c>
      <c r="B259" s="27">
        <v>4.77</v>
      </c>
      <c r="C259" s="28">
        <v>7.92</v>
      </c>
      <c r="D259" s="34" t="s">
        <v>86</v>
      </c>
      <c r="E259" s="23" t="s">
        <v>25</v>
      </c>
      <c r="F259" s="17">
        <v>0.2</v>
      </c>
      <c r="G259" s="17">
        <v>0.1</v>
      </c>
      <c r="H259" s="17">
        <v>12</v>
      </c>
      <c r="I259" s="18">
        <v>49</v>
      </c>
      <c r="J259" s="18">
        <v>11</v>
      </c>
      <c r="K259" s="18">
        <v>8</v>
      </c>
      <c r="L259" s="18">
        <v>9</v>
      </c>
      <c r="M259" s="19">
        <v>0.2</v>
      </c>
      <c r="N259" s="19">
        <v>0.01</v>
      </c>
      <c r="O259" s="19">
        <v>4.5</v>
      </c>
      <c r="P259" s="19">
        <v>0</v>
      </c>
    </row>
    <row r="260" spans="1:16" s="1" customFormat="1" ht="25.5" customHeight="1">
      <c r="A260" s="16"/>
      <c r="B260" s="27">
        <v>2.92</v>
      </c>
      <c r="C260" s="28">
        <v>4.92</v>
      </c>
      <c r="D260" s="35" t="s">
        <v>39</v>
      </c>
      <c r="E260" s="23" t="s">
        <v>40</v>
      </c>
      <c r="F260" s="17">
        <v>3.8</v>
      </c>
      <c r="G260" s="17">
        <v>0.8</v>
      </c>
      <c r="H260" s="17">
        <v>25.1</v>
      </c>
      <c r="I260" s="18">
        <v>123</v>
      </c>
      <c r="J260" s="18">
        <v>28</v>
      </c>
      <c r="K260" s="18">
        <v>0</v>
      </c>
      <c r="L260" s="18">
        <v>0</v>
      </c>
      <c r="M260" s="19">
        <v>1.48</v>
      </c>
      <c r="N260" s="19">
        <v>0.17</v>
      </c>
      <c r="O260" s="19">
        <v>0</v>
      </c>
      <c r="P260" s="19">
        <v>0</v>
      </c>
    </row>
    <row r="261" spans="1:16" ht="14.25" customHeight="1">
      <c r="A261" s="16"/>
      <c r="B261" s="44">
        <f>SUM(B256:B260)</f>
        <v>72.8</v>
      </c>
      <c r="C261" s="45">
        <f>SUM(C256:C260)</f>
        <v>100.47</v>
      </c>
      <c r="D261" s="38" t="s">
        <v>30</v>
      </c>
      <c r="E261" s="23"/>
      <c r="F261" s="40">
        <f>SUM(F256:F260)</f>
        <v>27.299999999999997</v>
      </c>
      <c r="G261" s="40">
        <f>SUM(G256:G260)</f>
        <v>23.400000000000002</v>
      </c>
      <c r="H261" s="40">
        <f>SUM(H256:H260)</f>
        <v>96.60000000000001</v>
      </c>
      <c r="I261" s="41">
        <f>SUM(I256:I260)</f>
        <v>707</v>
      </c>
      <c r="J261" s="41">
        <f>SUM(J256:J260)</f>
        <v>182.7</v>
      </c>
      <c r="K261" s="41">
        <f>SUM(K256:K260)</f>
        <v>50.9</v>
      </c>
      <c r="L261" s="41">
        <f>SUM(L256:L260)</f>
        <v>274.7</v>
      </c>
      <c r="M261" s="37">
        <f>SUM(M256:M260)</f>
        <v>4.79</v>
      </c>
      <c r="N261" s="37">
        <f>SUM(N256:N260)</f>
        <v>0.55</v>
      </c>
      <c r="O261" s="37">
        <f>SUM(O256:O260)</f>
        <v>15.1</v>
      </c>
      <c r="P261" s="37">
        <f>SUM(P256:P260)</f>
        <v>0.06</v>
      </c>
    </row>
    <row r="262" spans="1:16" ht="14.25" customHeight="1">
      <c r="A262" s="16"/>
      <c r="B262" s="44"/>
      <c r="C262" s="45"/>
      <c r="D262" s="22" t="s">
        <v>41</v>
      </c>
      <c r="E262" s="23"/>
      <c r="F262" s="40"/>
      <c r="G262" s="40"/>
      <c r="H262" s="40"/>
      <c r="I262" s="41"/>
      <c r="J262" s="41"/>
      <c r="K262" s="41"/>
      <c r="L262" s="41"/>
      <c r="M262" s="37"/>
      <c r="N262" s="37"/>
      <c r="O262" s="37"/>
      <c r="P262" s="37"/>
    </row>
    <row r="263" spans="1:16" ht="14.25" customHeight="1">
      <c r="A263" s="27" t="s">
        <v>42</v>
      </c>
      <c r="B263" s="46">
        <v>17.44</v>
      </c>
      <c r="C263" s="28">
        <v>25.51</v>
      </c>
      <c r="D263" s="47" t="s">
        <v>43</v>
      </c>
      <c r="E263" s="23" t="s">
        <v>44</v>
      </c>
      <c r="F263" s="17">
        <v>12.2</v>
      </c>
      <c r="G263" s="17">
        <v>14.4</v>
      </c>
      <c r="H263" s="17">
        <v>26.4</v>
      </c>
      <c r="I263" s="18">
        <v>284</v>
      </c>
      <c r="J263" s="18">
        <v>275</v>
      </c>
      <c r="K263" s="18">
        <v>24</v>
      </c>
      <c r="L263" s="18">
        <v>194</v>
      </c>
      <c r="M263" s="19">
        <v>0.9</v>
      </c>
      <c r="N263" s="19">
        <v>0.07</v>
      </c>
      <c r="O263" s="19">
        <v>0.05</v>
      </c>
      <c r="P263" s="19">
        <v>0.03</v>
      </c>
    </row>
    <row r="264" spans="1:17" ht="14.25" customHeight="1">
      <c r="A264" s="16">
        <v>389</v>
      </c>
      <c r="B264" s="27">
        <v>6.81</v>
      </c>
      <c r="C264" s="28">
        <v>14.4</v>
      </c>
      <c r="D264" s="35" t="s">
        <v>125</v>
      </c>
      <c r="E264" s="30" t="s">
        <v>25</v>
      </c>
      <c r="F264" s="17">
        <v>0</v>
      </c>
      <c r="G264" s="17">
        <v>0</v>
      </c>
      <c r="H264" s="17">
        <v>22.4</v>
      </c>
      <c r="I264" s="18">
        <v>90</v>
      </c>
      <c r="J264" s="18">
        <v>0</v>
      </c>
      <c r="K264" s="18">
        <v>0</v>
      </c>
      <c r="L264" s="18">
        <v>0</v>
      </c>
      <c r="M264" s="19">
        <v>0</v>
      </c>
      <c r="N264" s="19">
        <v>0</v>
      </c>
      <c r="O264" s="19">
        <v>0</v>
      </c>
      <c r="P264" s="19">
        <v>0</v>
      </c>
      <c r="Q264" s="28"/>
    </row>
    <row r="265" spans="1:16" ht="14.25" customHeight="1">
      <c r="A265" s="16"/>
      <c r="B265" s="27">
        <f>SUM(B264:B264)</f>
        <v>6.81</v>
      </c>
      <c r="C265" s="28">
        <f>SUM(C263:C264)</f>
        <v>39.910000000000004</v>
      </c>
      <c r="D265" s="38" t="s">
        <v>30</v>
      </c>
      <c r="E265" s="23"/>
      <c r="F265" s="40">
        <f>SUM(F263:F264)</f>
        <v>12.2</v>
      </c>
      <c r="G265" s="40">
        <f>SUM(G263:G264)</f>
        <v>14.4</v>
      </c>
      <c r="H265" s="40">
        <f>SUM(H263:H264)</f>
        <v>48.8</v>
      </c>
      <c r="I265" s="41">
        <f>SUM(I263:I264)</f>
        <v>374</v>
      </c>
      <c r="J265" s="41">
        <f>SUM(J263:J264)</f>
        <v>275</v>
      </c>
      <c r="K265" s="41">
        <f>SUM(K263:K264)</f>
        <v>24</v>
      </c>
      <c r="L265" s="41">
        <f>SUM(L263:L264)</f>
        <v>194</v>
      </c>
      <c r="M265" s="37">
        <f>SUM(M263:M264)</f>
        <v>0.9</v>
      </c>
      <c r="N265" s="37">
        <f>SUM(N263:N264)</f>
        <v>0.07</v>
      </c>
      <c r="O265" s="37">
        <f>SUM(O263:O264)</f>
        <v>0.05</v>
      </c>
      <c r="P265" s="37">
        <f>SUM(P263:P264)</f>
        <v>0.03</v>
      </c>
    </row>
    <row r="266" spans="1:16" ht="14.25" customHeight="1">
      <c r="A266" s="16"/>
      <c r="B266" s="27"/>
      <c r="C266" s="28"/>
      <c r="D266" s="79" t="s">
        <v>47</v>
      </c>
      <c r="E266" s="23"/>
      <c r="F266" s="49">
        <f>F254+F261+F265</f>
        <v>64.2</v>
      </c>
      <c r="G266" s="49">
        <f>G254+G261+G265</f>
        <v>55.1</v>
      </c>
      <c r="H266" s="49">
        <f>H254+H261+H265</f>
        <v>235</v>
      </c>
      <c r="I266" s="50">
        <f>I254+I261+I265</f>
        <v>1692</v>
      </c>
      <c r="J266" s="50">
        <f>J254+J261+J265</f>
        <v>649.9</v>
      </c>
      <c r="K266" s="50">
        <f>K254+K261+K265</f>
        <v>97.4</v>
      </c>
      <c r="L266" s="50">
        <f>L254+L261+L265</f>
        <v>611</v>
      </c>
      <c r="M266" s="51">
        <f>M254+M261+M265</f>
        <v>7.74</v>
      </c>
      <c r="N266" s="51">
        <f>N254+N261+N265</f>
        <v>0.75</v>
      </c>
      <c r="O266" s="51">
        <f>O254+O261+O265</f>
        <v>15.52</v>
      </c>
      <c r="P266" s="51">
        <f>P254+P261+P265</f>
        <v>0.124</v>
      </c>
    </row>
    <row r="267" spans="1:16" ht="14.25" customHeight="1">
      <c r="A267" s="16"/>
      <c r="B267" s="27"/>
      <c r="C267" s="28"/>
      <c r="D267" s="21" t="s">
        <v>48</v>
      </c>
      <c r="E267" s="23"/>
      <c r="F267" s="17"/>
      <c r="G267" s="17"/>
      <c r="H267" s="17"/>
      <c r="I267" s="18"/>
      <c r="J267" s="18"/>
      <c r="K267" s="18"/>
      <c r="L267" s="18"/>
      <c r="M267" s="19"/>
      <c r="N267" s="19"/>
      <c r="O267" s="19"/>
      <c r="P267" s="19"/>
    </row>
    <row r="268" spans="1:16" ht="14.25" customHeight="1">
      <c r="A268" s="16"/>
      <c r="B268" s="27"/>
      <c r="C268" s="28"/>
      <c r="D268" s="22" t="s">
        <v>49</v>
      </c>
      <c r="E268" s="23"/>
      <c r="F268" s="17"/>
      <c r="G268" s="17"/>
      <c r="H268" s="17"/>
      <c r="I268" s="18"/>
      <c r="J268" s="18"/>
      <c r="K268" s="18"/>
      <c r="L268" s="18"/>
      <c r="M268" s="19"/>
      <c r="N268" s="19"/>
      <c r="O268" s="19"/>
      <c r="P268" s="19"/>
    </row>
    <row r="269" spans="1:16" ht="14.25" customHeight="1">
      <c r="A269" s="16">
        <v>14</v>
      </c>
      <c r="B269" s="28">
        <v>7.94</v>
      </c>
      <c r="C269" s="28">
        <v>10.08</v>
      </c>
      <c r="D269" s="35" t="s">
        <v>50</v>
      </c>
      <c r="E269" s="23" t="s">
        <v>23</v>
      </c>
      <c r="F269" s="17">
        <v>0.2</v>
      </c>
      <c r="G269" s="17">
        <v>9.3</v>
      </c>
      <c r="H269" s="17">
        <v>3.3</v>
      </c>
      <c r="I269" s="18">
        <v>98</v>
      </c>
      <c r="J269" s="18">
        <v>0</v>
      </c>
      <c r="K269" s="18">
        <v>0</v>
      </c>
      <c r="L269" s="18">
        <v>0</v>
      </c>
      <c r="M269" s="19">
        <v>0</v>
      </c>
      <c r="N269" s="19">
        <v>0</v>
      </c>
      <c r="O269" s="19">
        <v>0</v>
      </c>
      <c r="P269" s="19">
        <v>0</v>
      </c>
    </row>
    <row r="270" spans="1:16" s="1" customFormat="1" ht="14.25" customHeight="1">
      <c r="A270" s="16">
        <v>210</v>
      </c>
      <c r="B270" s="27">
        <v>30.04</v>
      </c>
      <c r="C270" s="28">
        <v>46.93</v>
      </c>
      <c r="D270" s="35" t="s">
        <v>161</v>
      </c>
      <c r="E270" s="30" t="s">
        <v>25</v>
      </c>
      <c r="F270" s="17">
        <v>18.6</v>
      </c>
      <c r="G270" s="17">
        <v>19.2</v>
      </c>
      <c r="H270" s="17">
        <v>4.6</v>
      </c>
      <c r="I270" s="18">
        <v>266</v>
      </c>
      <c r="J270" s="18">
        <v>165</v>
      </c>
      <c r="K270" s="18">
        <v>27</v>
      </c>
      <c r="L270" s="18">
        <v>328</v>
      </c>
      <c r="M270" s="19">
        <v>3.46</v>
      </c>
      <c r="N270" s="19">
        <v>0.09</v>
      </c>
      <c r="O270" s="19">
        <v>0.98</v>
      </c>
      <c r="P270" s="19">
        <v>0.015</v>
      </c>
    </row>
    <row r="271" spans="1:16" s="1" customFormat="1" ht="14.25" customHeight="1">
      <c r="A271" s="27">
        <v>71</v>
      </c>
      <c r="B271" s="27">
        <v>3.55</v>
      </c>
      <c r="C271" s="28">
        <v>5.31</v>
      </c>
      <c r="D271" s="34" t="s">
        <v>73</v>
      </c>
      <c r="E271" s="30" t="s">
        <v>162</v>
      </c>
      <c r="F271" s="31">
        <v>0.4</v>
      </c>
      <c r="G271" s="31">
        <v>0.1</v>
      </c>
      <c r="H271" s="31">
        <v>1.3</v>
      </c>
      <c r="I271" s="32">
        <v>9</v>
      </c>
      <c r="J271" s="32">
        <v>5</v>
      </c>
      <c r="K271" s="32">
        <v>7</v>
      </c>
      <c r="L271" s="32">
        <v>9</v>
      </c>
      <c r="M271" s="28">
        <v>0.31</v>
      </c>
      <c r="N271" s="28">
        <v>0.02</v>
      </c>
      <c r="O271" s="28">
        <v>8.8</v>
      </c>
      <c r="P271" s="28">
        <v>0</v>
      </c>
    </row>
    <row r="272" spans="1:16" s="1" customFormat="1" ht="14.25" customHeight="1">
      <c r="A272" s="27">
        <v>338</v>
      </c>
      <c r="B272" s="27">
        <v>11.25</v>
      </c>
      <c r="C272" s="28">
        <v>12</v>
      </c>
      <c r="D272" s="29" t="s">
        <v>75</v>
      </c>
      <c r="E272" s="30" t="s">
        <v>76</v>
      </c>
      <c r="F272" s="17">
        <v>0.6</v>
      </c>
      <c r="G272" s="17">
        <v>0.6</v>
      </c>
      <c r="H272" s="17">
        <v>14.7</v>
      </c>
      <c r="I272" s="18">
        <v>67</v>
      </c>
      <c r="J272" s="18">
        <v>24</v>
      </c>
      <c r="K272" s="18">
        <v>14</v>
      </c>
      <c r="L272" s="18">
        <v>17</v>
      </c>
      <c r="M272" s="19">
        <v>3.3</v>
      </c>
      <c r="N272" s="19">
        <v>0.05</v>
      </c>
      <c r="O272" s="19">
        <v>15</v>
      </c>
      <c r="P272" s="19">
        <v>0</v>
      </c>
    </row>
    <row r="273" spans="1:16" ht="14.25" customHeight="1">
      <c r="A273" s="27" t="s">
        <v>26</v>
      </c>
      <c r="B273" s="27">
        <v>5.11</v>
      </c>
      <c r="C273" s="28">
        <v>8.26</v>
      </c>
      <c r="D273" s="34" t="s">
        <v>27</v>
      </c>
      <c r="E273" s="30" t="s">
        <v>25</v>
      </c>
      <c r="F273" s="31">
        <v>2.3</v>
      </c>
      <c r="G273" s="31">
        <v>1.4</v>
      </c>
      <c r="H273" s="31">
        <v>22</v>
      </c>
      <c r="I273" s="32">
        <v>110</v>
      </c>
      <c r="J273" s="32">
        <v>60</v>
      </c>
      <c r="K273" s="32">
        <v>7</v>
      </c>
      <c r="L273" s="32">
        <v>45</v>
      </c>
      <c r="M273" s="28">
        <v>0.1</v>
      </c>
      <c r="N273" s="28">
        <v>0.02</v>
      </c>
      <c r="O273" s="28">
        <v>0.65</v>
      </c>
      <c r="P273" s="28">
        <v>0.01</v>
      </c>
    </row>
    <row r="274" spans="1:16" ht="14.25" customHeight="1">
      <c r="A274" s="16"/>
      <c r="B274" s="16">
        <v>1.65</v>
      </c>
      <c r="C274" s="28">
        <v>3.15</v>
      </c>
      <c r="D274" s="35" t="s">
        <v>28</v>
      </c>
      <c r="E274" s="23" t="s">
        <v>29</v>
      </c>
      <c r="F274" s="17">
        <v>2</v>
      </c>
      <c r="G274" s="17">
        <v>0.5</v>
      </c>
      <c r="H274" s="17">
        <v>14.3</v>
      </c>
      <c r="I274" s="18">
        <v>70</v>
      </c>
      <c r="J274" s="18">
        <v>10</v>
      </c>
      <c r="K274" s="18">
        <v>0</v>
      </c>
      <c r="L274" s="18">
        <v>0</v>
      </c>
      <c r="M274" s="19">
        <v>0.5</v>
      </c>
      <c r="N274" s="19">
        <v>0.08</v>
      </c>
      <c r="O274" s="19">
        <v>0</v>
      </c>
      <c r="P274" s="19">
        <v>0</v>
      </c>
    </row>
    <row r="275" spans="1:16" ht="14.25" customHeight="1">
      <c r="A275" s="27"/>
      <c r="B275" s="45">
        <f>SUM(B269:B274)</f>
        <v>59.53999999999999</v>
      </c>
      <c r="C275" s="45">
        <f>SUM(C269:C274)</f>
        <v>85.73000000000002</v>
      </c>
      <c r="D275" s="86" t="s">
        <v>30</v>
      </c>
      <c r="E275" s="30"/>
      <c r="F275" s="40">
        <f>SUM(F269:F274)</f>
        <v>24.1</v>
      </c>
      <c r="G275" s="40">
        <f>SUM(G269:G274)</f>
        <v>31.1</v>
      </c>
      <c r="H275" s="40">
        <f>SUM(H269:H274)</f>
        <v>60.19999999999999</v>
      </c>
      <c r="I275" s="41">
        <f>SUM(I269:I274)</f>
        <v>620</v>
      </c>
      <c r="J275" s="41">
        <f>SUM(J269:J274)</f>
        <v>264</v>
      </c>
      <c r="K275" s="41">
        <f>SUM(K269:K274)</f>
        <v>55</v>
      </c>
      <c r="L275" s="41">
        <f>SUM(L269:L274)</f>
        <v>399</v>
      </c>
      <c r="M275" s="37">
        <f>SUM(M269:M274)</f>
        <v>7.67</v>
      </c>
      <c r="N275" s="37">
        <f>SUM(N269:N274)</f>
        <v>0.26</v>
      </c>
      <c r="O275" s="37">
        <f>SUM(O269:O274)</f>
        <v>25.43</v>
      </c>
      <c r="P275" s="37">
        <f>SUM(P269:P274)</f>
        <v>0.025</v>
      </c>
    </row>
    <row r="276" spans="1:16" ht="14.25" customHeight="1">
      <c r="A276" s="16"/>
      <c r="B276" s="16"/>
      <c r="C276" s="19"/>
      <c r="D276" s="22" t="s">
        <v>56</v>
      </c>
      <c r="E276" s="23"/>
      <c r="F276" s="17"/>
      <c r="G276" s="17"/>
      <c r="H276" s="17"/>
      <c r="I276" s="18"/>
      <c r="J276" s="18"/>
      <c r="K276" s="18"/>
      <c r="L276" s="18"/>
      <c r="M276" s="19"/>
      <c r="N276" s="19"/>
      <c r="O276" s="19"/>
      <c r="P276" s="19"/>
    </row>
    <row r="277" spans="1:16" ht="25.5" customHeight="1">
      <c r="A277" s="16" t="s">
        <v>163</v>
      </c>
      <c r="B277" s="27">
        <v>18.95</v>
      </c>
      <c r="C277" s="28">
        <v>27.32</v>
      </c>
      <c r="D277" s="53" t="s">
        <v>164</v>
      </c>
      <c r="E277" s="30" t="s">
        <v>119</v>
      </c>
      <c r="F277" s="17">
        <v>5.7</v>
      </c>
      <c r="G277" s="17">
        <v>5.5</v>
      </c>
      <c r="H277" s="17">
        <v>15.2</v>
      </c>
      <c r="I277" s="18">
        <v>133</v>
      </c>
      <c r="J277" s="18">
        <v>44</v>
      </c>
      <c r="K277" s="18">
        <v>26</v>
      </c>
      <c r="L277" s="18">
        <v>49.9</v>
      </c>
      <c r="M277" s="19">
        <v>1.5</v>
      </c>
      <c r="N277" s="19">
        <v>0.05</v>
      </c>
      <c r="O277" s="19">
        <v>9.2</v>
      </c>
      <c r="P277" s="19">
        <v>0.01</v>
      </c>
    </row>
    <row r="278" spans="1:16" ht="15" customHeight="1">
      <c r="A278" s="16" t="s">
        <v>165</v>
      </c>
      <c r="B278" s="27">
        <v>29.43</v>
      </c>
      <c r="C278" s="28">
        <v>51.44</v>
      </c>
      <c r="D278" s="53" t="s">
        <v>166</v>
      </c>
      <c r="E278" s="30" t="s">
        <v>25</v>
      </c>
      <c r="F278" s="17">
        <v>14.3</v>
      </c>
      <c r="G278" s="17">
        <v>10.9</v>
      </c>
      <c r="H278" s="17">
        <v>16</v>
      </c>
      <c r="I278" s="18">
        <v>220</v>
      </c>
      <c r="J278" s="18">
        <v>24</v>
      </c>
      <c r="K278" s="18">
        <v>30</v>
      </c>
      <c r="L278" s="18">
        <v>67</v>
      </c>
      <c r="M278" s="19">
        <v>2</v>
      </c>
      <c r="N278" s="19">
        <v>0.15</v>
      </c>
      <c r="O278" s="19">
        <v>39</v>
      </c>
      <c r="P278" s="19">
        <v>0.02</v>
      </c>
    </row>
    <row r="279" spans="1:16" ht="15.75" customHeight="1">
      <c r="A279" s="27">
        <v>338</v>
      </c>
      <c r="B279" s="27">
        <v>11.25</v>
      </c>
      <c r="C279" s="28">
        <v>12</v>
      </c>
      <c r="D279" s="29" t="s">
        <v>75</v>
      </c>
      <c r="E279" s="30" t="s">
        <v>76</v>
      </c>
      <c r="F279" s="17">
        <v>0.6</v>
      </c>
      <c r="G279" s="17">
        <v>0.6</v>
      </c>
      <c r="H279" s="17">
        <v>14.7</v>
      </c>
      <c r="I279" s="18">
        <v>67</v>
      </c>
      <c r="J279" s="18">
        <v>24</v>
      </c>
      <c r="K279" s="18">
        <v>14</v>
      </c>
      <c r="L279" s="18">
        <v>17</v>
      </c>
      <c r="M279" s="19">
        <v>3.3</v>
      </c>
      <c r="N279" s="19">
        <v>0.05</v>
      </c>
      <c r="O279" s="19">
        <v>15</v>
      </c>
      <c r="P279" s="19">
        <v>0</v>
      </c>
    </row>
    <row r="280" spans="1:16" ht="14.25" customHeight="1">
      <c r="A280" s="27">
        <v>388</v>
      </c>
      <c r="B280" s="27">
        <v>6.04</v>
      </c>
      <c r="C280" s="28">
        <v>7.85</v>
      </c>
      <c r="D280" s="34" t="s">
        <v>69</v>
      </c>
      <c r="E280" s="30" t="s">
        <v>25</v>
      </c>
      <c r="F280" s="31">
        <v>0.7</v>
      </c>
      <c r="G280" s="31">
        <v>0.3</v>
      </c>
      <c r="H280" s="31">
        <v>24.6</v>
      </c>
      <c r="I280" s="32">
        <v>104</v>
      </c>
      <c r="J280" s="32">
        <v>10</v>
      </c>
      <c r="K280" s="32">
        <v>3</v>
      </c>
      <c r="L280" s="32">
        <v>3</v>
      </c>
      <c r="M280" s="28">
        <v>0.65</v>
      </c>
      <c r="N280" s="28">
        <v>0.01</v>
      </c>
      <c r="O280" s="28">
        <v>20</v>
      </c>
      <c r="P280" s="28">
        <v>0</v>
      </c>
    </row>
    <row r="281" spans="1:16" s="1" customFormat="1" ht="25.5" customHeight="1">
      <c r="A281" s="16"/>
      <c r="B281" s="27">
        <v>2.92</v>
      </c>
      <c r="C281" s="28">
        <v>4.92</v>
      </c>
      <c r="D281" s="35" t="s">
        <v>39</v>
      </c>
      <c r="E281" s="23" t="s">
        <v>40</v>
      </c>
      <c r="F281" s="17">
        <v>3.8</v>
      </c>
      <c r="G281" s="17">
        <v>0.8</v>
      </c>
      <c r="H281" s="17">
        <v>25.1</v>
      </c>
      <c r="I281" s="18">
        <v>123</v>
      </c>
      <c r="J281" s="18">
        <v>28</v>
      </c>
      <c r="K281" s="18">
        <v>0</v>
      </c>
      <c r="L281" s="18">
        <v>0</v>
      </c>
      <c r="M281" s="19">
        <v>1.48</v>
      </c>
      <c r="N281" s="19">
        <v>0.17</v>
      </c>
      <c r="O281" s="19">
        <v>0</v>
      </c>
      <c r="P281" s="19">
        <v>0</v>
      </c>
    </row>
    <row r="282" spans="1:16" ht="14.25" customHeight="1">
      <c r="A282" s="16"/>
      <c r="B282" s="44">
        <f>SUM(B277:B281)</f>
        <v>68.59</v>
      </c>
      <c r="C282" s="45">
        <f>SUM(C277:C281)</f>
        <v>103.53</v>
      </c>
      <c r="D282" s="38" t="s">
        <v>30</v>
      </c>
      <c r="E282" s="23"/>
      <c r="F282" s="40">
        <f>SUM(F277:F281)</f>
        <v>25.099999999999998</v>
      </c>
      <c r="G282" s="40">
        <f>SUM(G277:G281)</f>
        <v>18.1</v>
      </c>
      <c r="H282" s="40">
        <f>SUM(H277:H281)</f>
        <v>95.60000000000001</v>
      </c>
      <c r="I282" s="41">
        <f>SUM(I277:I281)</f>
        <v>647</v>
      </c>
      <c r="J282" s="41">
        <f>SUM(J277:J281)</f>
        <v>130</v>
      </c>
      <c r="K282" s="41">
        <f>SUM(K277:K281)</f>
        <v>73</v>
      </c>
      <c r="L282" s="41">
        <f>SUM(L277:L281)</f>
        <v>136.9</v>
      </c>
      <c r="M282" s="37">
        <f>SUM(M277:M281)</f>
        <v>8.93</v>
      </c>
      <c r="N282" s="37">
        <f>SUM(N277:N281)</f>
        <v>0.43</v>
      </c>
      <c r="O282" s="37">
        <f>SUM(O277:O281)</f>
        <v>83.2</v>
      </c>
      <c r="P282" s="37">
        <f>SUM(P277:P281)</f>
        <v>0.03</v>
      </c>
    </row>
    <row r="283" spans="1:16" ht="14.25" customHeight="1">
      <c r="A283" s="16"/>
      <c r="B283" s="27"/>
      <c r="C283" s="28"/>
      <c r="D283" s="22" t="s">
        <v>41</v>
      </c>
      <c r="E283" s="23"/>
      <c r="F283" s="17"/>
      <c r="G283" s="17"/>
      <c r="H283" s="17"/>
      <c r="I283" s="18"/>
      <c r="J283" s="18"/>
      <c r="K283" s="18"/>
      <c r="L283" s="18"/>
      <c r="M283" s="19"/>
      <c r="N283" s="19"/>
      <c r="O283" s="19"/>
      <c r="P283" s="19"/>
    </row>
    <row r="284" spans="1:17" ht="18.75" customHeight="1">
      <c r="A284" s="27"/>
      <c r="B284" s="27"/>
      <c r="C284" s="28">
        <v>29.62</v>
      </c>
      <c r="D284" s="34" t="s">
        <v>113</v>
      </c>
      <c r="E284" s="30" t="s">
        <v>25</v>
      </c>
      <c r="F284" s="31">
        <v>2</v>
      </c>
      <c r="G284" s="31">
        <v>1</v>
      </c>
      <c r="H284" s="31">
        <v>22</v>
      </c>
      <c r="I284" s="32">
        <v>100</v>
      </c>
      <c r="J284" s="32">
        <v>0</v>
      </c>
      <c r="K284" s="32">
        <v>0</v>
      </c>
      <c r="L284" s="32">
        <v>0</v>
      </c>
      <c r="M284" s="28">
        <v>0</v>
      </c>
      <c r="N284" s="28">
        <v>0</v>
      </c>
      <c r="O284" s="28">
        <v>0</v>
      </c>
      <c r="P284" s="28">
        <v>0</v>
      </c>
      <c r="Q284" s="28"/>
    </row>
    <row r="285" spans="1:17" ht="14.25" customHeight="1">
      <c r="A285" s="46" t="s">
        <v>95</v>
      </c>
      <c r="B285" s="46"/>
      <c r="C285" s="28">
        <v>9.84</v>
      </c>
      <c r="D285" s="47" t="s">
        <v>96</v>
      </c>
      <c r="E285" s="23" t="s">
        <v>97</v>
      </c>
      <c r="F285" s="17">
        <v>5.7</v>
      </c>
      <c r="G285" s="17">
        <v>5.9</v>
      </c>
      <c r="H285" s="17">
        <v>34.1</v>
      </c>
      <c r="I285" s="18">
        <v>212</v>
      </c>
      <c r="J285" s="18">
        <v>25</v>
      </c>
      <c r="K285" s="18">
        <v>10</v>
      </c>
      <c r="L285" s="18">
        <v>54</v>
      </c>
      <c r="M285" s="19">
        <v>0.62</v>
      </c>
      <c r="N285" s="19">
        <v>0.07</v>
      </c>
      <c r="O285" s="19">
        <v>0.04</v>
      </c>
      <c r="P285" s="19">
        <v>0.01</v>
      </c>
      <c r="Q285" s="55"/>
    </row>
    <row r="286" spans="1:16" ht="14.25" customHeight="1">
      <c r="A286" s="16"/>
      <c r="B286" s="44">
        <f>SUM(B284:B285)</f>
        <v>0</v>
      </c>
      <c r="C286" s="45">
        <f>SUM(C284:C285)</f>
        <v>39.46</v>
      </c>
      <c r="D286" s="38" t="s">
        <v>30</v>
      </c>
      <c r="E286" s="23"/>
      <c r="F286" s="40">
        <f>SUM(F284:F285)</f>
        <v>7.7</v>
      </c>
      <c r="G286" s="40">
        <f>SUM(G284:G285)</f>
        <v>6.9</v>
      </c>
      <c r="H286" s="40">
        <f>SUM(H284:H285)</f>
        <v>56.1</v>
      </c>
      <c r="I286" s="41">
        <f>SUM(I284:I285)</f>
        <v>312</v>
      </c>
      <c r="J286" s="41">
        <f>SUM(J284:J285)</f>
        <v>25</v>
      </c>
      <c r="K286" s="41">
        <f>SUM(K284:K285)</f>
        <v>10</v>
      </c>
      <c r="L286" s="41">
        <f>SUM(L284:L285)</f>
        <v>54</v>
      </c>
      <c r="M286" s="37">
        <f>SUM(M284:M285)</f>
        <v>0.62</v>
      </c>
      <c r="N286" s="37">
        <f>SUM(N284:N285)</f>
        <v>0.07</v>
      </c>
      <c r="O286" s="37">
        <f>SUM(O284:O285)</f>
        <v>0.04</v>
      </c>
      <c r="P286" s="37">
        <f>SUM(P284:P285)</f>
        <v>0.01</v>
      </c>
    </row>
    <row r="287" spans="1:16" ht="14.25" customHeight="1">
      <c r="A287" s="16"/>
      <c r="B287" s="27"/>
      <c r="C287" s="28"/>
      <c r="D287" s="87" t="s">
        <v>47</v>
      </c>
      <c r="E287" s="23"/>
      <c r="F287" s="49">
        <f>F275+F282+F286</f>
        <v>56.900000000000006</v>
      </c>
      <c r="G287" s="49">
        <f>G275+G282+G286</f>
        <v>56.1</v>
      </c>
      <c r="H287" s="49">
        <f>H275+H282+H286</f>
        <v>211.9</v>
      </c>
      <c r="I287" s="50">
        <f>I275+I282+I286</f>
        <v>1579</v>
      </c>
      <c r="J287" s="50">
        <f>J275+J282+J286</f>
        <v>419</v>
      </c>
      <c r="K287" s="50">
        <f>K275+K282+K286</f>
        <v>138</v>
      </c>
      <c r="L287" s="50">
        <f>L275+L282+L286</f>
        <v>589.9</v>
      </c>
      <c r="M287" s="51">
        <f>M275+M282+M286</f>
        <v>17.220000000000002</v>
      </c>
      <c r="N287" s="51">
        <f>N275+N282+N286</f>
        <v>0.76</v>
      </c>
      <c r="O287" s="51">
        <f>O275+O282+O286</f>
        <v>108.67</v>
      </c>
      <c r="P287" s="51">
        <f>P275+P282+P286</f>
        <v>0.065</v>
      </c>
    </row>
    <row r="288" spans="1:16" ht="14.25" customHeight="1">
      <c r="A288" s="16"/>
      <c r="B288" s="27"/>
      <c r="C288" s="28"/>
      <c r="D288" s="21" t="s">
        <v>70</v>
      </c>
      <c r="E288" s="23"/>
      <c r="F288" s="17"/>
      <c r="G288" s="17"/>
      <c r="H288" s="17"/>
      <c r="I288" s="18"/>
      <c r="J288" s="18"/>
      <c r="K288" s="18"/>
      <c r="L288" s="18"/>
      <c r="M288" s="19"/>
      <c r="N288" s="19"/>
      <c r="O288" s="19"/>
      <c r="P288" s="19"/>
    </row>
    <row r="289" spans="1:16" ht="14.25" customHeight="1">
      <c r="A289" s="16"/>
      <c r="B289" s="27"/>
      <c r="C289" s="28"/>
      <c r="D289" s="22" t="s">
        <v>49</v>
      </c>
      <c r="E289" s="23"/>
      <c r="F289" s="17"/>
      <c r="G289" s="17"/>
      <c r="H289" s="17"/>
      <c r="I289" s="18"/>
      <c r="J289" s="18"/>
      <c r="K289" s="18"/>
      <c r="L289" s="18"/>
      <c r="M289" s="19"/>
      <c r="N289" s="19"/>
      <c r="O289" s="19"/>
      <c r="P289" s="19"/>
    </row>
    <row r="290" spans="1:16" ht="14.25" customHeight="1">
      <c r="A290" s="27"/>
      <c r="B290" s="27">
        <v>9.15</v>
      </c>
      <c r="C290" s="28">
        <v>11.39</v>
      </c>
      <c r="D290" s="29" t="s">
        <v>22</v>
      </c>
      <c r="E290" s="30" t="s">
        <v>23</v>
      </c>
      <c r="F290" s="31">
        <v>0.15</v>
      </c>
      <c r="G290" s="31">
        <v>10.9</v>
      </c>
      <c r="H290" s="31">
        <v>0.21</v>
      </c>
      <c r="I290" s="32">
        <v>99.3</v>
      </c>
      <c r="J290" s="32">
        <v>2</v>
      </c>
      <c r="K290" s="32">
        <v>0</v>
      </c>
      <c r="L290" s="32">
        <v>3</v>
      </c>
      <c r="M290" s="31">
        <v>0.03</v>
      </c>
      <c r="N290" s="31">
        <v>0</v>
      </c>
      <c r="O290" s="31">
        <v>0</v>
      </c>
      <c r="P290" s="31">
        <v>0.09</v>
      </c>
    </row>
    <row r="291" spans="1:16" ht="13.5" customHeight="1">
      <c r="A291" s="27">
        <v>271</v>
      </c>
      <c r="B291" s="27">
        <v>28.24</v>
      </c>
      <c r="C291" s="88">
        <v>42.77</v>
      </c>
      <c r="D291" s="29" t="s">
        <v>71</v>
      </c>
      <c r="E291" s="30" t="s">
        <v>35</v>
      </c>
      <c r="F291" s="31">
        <v>13.8</v>
      </c>
      <c r="G291" s="31">
        <v>11.3</v>
      </c>
      <c r="H291" s="31">
        <v>10.1</v>
      </c>
      <c r="I291" s="32">
        <v>198</v>
      </c>
      <c r="J291" s="32">
        <v>10</v>
      </c>
      <c r="K291" s="32">
        <v>10</v>
      </c>
      <c r="L291" s="32">
        <v>53</v>
      </c>
      <c r="M291" s="28">
        <v>1</v>
      </c>
      <c r="N291" s="28">
        <v>0.30000000000000004</v>
      </c>
      <c r="O291" s="28">
        <v>0</v>
      </c>
      <c r="P291" s="28">
        <v>0</v>
      </c>
    </row>
    <row r="292" spans="1:16" s="1" customFormat="1" ht="12.75" customHeight="1">
      <c r="A292" s="16">
        <v>312</v>
      </c>
      <c r="B292" s="27">
        <v>14.2</v>
      </c>
      <c r="C292" s="28">
        <v>17.97</v>
      </c>
      <c r="D292" s="34" t="s">
        <v>63</v>
      </c>
      <c r="E292" s="23" t="s">
        <v>37</v>
      </c>
      <c r="F292" s="17">
        <v>3.8</v>
      </c>
      <c r="G292" s="17">
        <v>6.3</v>
      </c>
      <c r="H292" s="17">
        <v>14.5</v>
      </c>
      <c r="I292" s="18">
        <v>130</v>
      </c>
      <c r="J292" s="18">
        <v>46</v>
      </c>
      <c r="K292" s="18">
        <v>33</v>
      </c>
      <c r="L292" s="18">
        <v>99</v>
      </c>
      <c r="M292" s="19">
        <v>1.18</v>
      </c>
      <c r="N292" s="19">
        <v>0.011</v>
      </c>
      <c r="O292" s="19">
        <v>0.36</v>
      </c>
      <c r="P292" s="19">
        <v>0.056</v>
      </c>
    </row>
    <row r="293" spans="1:16" s="1" customFormat="1" ht="28.5" customHeight="1">
      <c r="A293" s="27" t="s">
        <v>151</v>
      </c>
      <c r="B293" s="27"/>
      <c r="C293" s="28">
        <v>8</v>
      </c>
      <c r="D293" s="33" t="s">
        <v>152</v>
      </c>
      <c r="E293" s="30" t="s">
        <v>133</v>
      </c>
      <c r="F293" s="31">
        <v>0.7</v>
      </c>
      <c r="G293" s="31">
        <v>2.3</v>
      </c>
      <c r="H293" s="31">
        <v>5.5</v>
      </c>
      <c r="I293" s="32">
        <v>46</v>
      </c>
      <c r="J293" s="32">
        <v>19</v>
      </c>
      <c r="K293" s="32">
        <v>6</v>
      </c>
      <c r="L293" s="32">
        <v>12</v>
      </c>
      <c r="M293" s="28">
        <v>0.24</v>
      </c>
      <c r="N293" s="28">
        <v>0.01</v>
      </c>
      <c r="O293" s="28">
        <v>12</v>
      </c>
      <c r="P293" s="28">
        <v>0</v>
      </c>
    </row>
    <row r="294" spans="1:16" ht="13.5" customHeight="1">
      <c r="A294" s="27">
        <v>376</v>
      </c>
      <c r="B294" s="28">
        <v>0.85</v>
      </c>
      <c r="C294" s="28">
        <v>1.45</v>
      </c>
      <c r="D294" s="34" t="s">
        <v>38</v>
      </c>
      <c r="E294" s="30" t="s">
        <v>25</v>
      </c>
      <c r="F294" s="31">
        <v>0.2</v>
      </c>
      <c r="G294" s="31">
        <v>0.1</v>
      </c>
      <c r="H294" s="31">
        <v>10.1</v>
      </c>
      <c r="I294" s="32">
        <v>41</v>
      </c>
      <c r="J294" s="32">
        <v>5</v>
      </c>
      <c r="K294" s="32">
        <v>4</v>
      </c>
      <c r="L294" s="32">
        <v>8</v>
      </c>
      <c r="M294" s="28">
        <v>0.85</v>
      </c>
      <c r="N294" s="28">
        <v>0</v>
      </c>
      <c r="O294" s="28">
        <v>0.1</v>
      </c>
      <c r="P294" s="28">
        <v>0</v>
      </c>
    </row>
    <row r="295" spans="1:16" ht="14.25" customHeight="1">
      <c r="A295" s="16"/>
      <c r="B295" s="16">
        <v>1.65</v>
      </c>
      <c r="C295" s="28">
        <v>3.15</v>
      </c>
      <c r="D295" s="35" t="s">
        <v>28</v>
      </c>
      <c r="E295" s="23" t="s">
        <v>29</v>
      </c>
      <c r="F295" s="17">
        <v>2</v>
      </c>
      <c r="G295" s="17">
        <v>0.5</v>
      </c>
      <c r="H295" s="17">
        <v>14.3</v>
      </c>
      <c r="I295" s="18">
        <v>70</v>
      </c>
      <c r="J295" s="18">
        <v>10</v>
      </c>
      <c r="K295" s="18">
        <v>0</v>
      </c>
      <c r="L295" s="18">
        <v>0</v>
      </c>
      <c r="M295" s="19">
        <v>0.5</v>
      </c>
      <c r="N295" s="19">
        <v>0.08</v>
      </c>
      <c r="O295" s="19">
        <v>0</v>
      </c>
      <c r="P295" s="19">
        <v>0</v>
      </c>
    </row>
    <row r="296" spans="1:16" ht="14.25" customHeight="1">
      <c r="A296" s="16"/>
      <c r="B296" s="37">
        <f>SUM(B291:B295)</f>
        <v>44.94</v>
      </c>
      <c r="C296" s="37">
        <f>SUM(C290:C295)</f>
        <v>84.73000000000002</v>
      </c>
      <c r="D296" s="38" t="s">
        <v>30</v>
      </c>
      <c r="E296" s="23"/>
      <c r="F296" s="40">
        <f>SUM(F290:F295)</f>
        <v>20.65</v>
      </c>
      <c r="G296" s="40">
        <f>SUM(G290:G295)</f>
        <v>31.400000000000006</v>
      </c>
      <c r="H296" s="40">
        <f>SUM(H290:H295)</f>
        <v>54.71</v>
      </c>
      <c r="I296" s="41">
        <f>SUM(I290:I295)</f>
        <v>584.3</v>
      </c>
      <c r="J296" s="41">
        <f>SUM(J290:J295)</f>
        <v>92</v>
      </c>
      <c r="K296" s="41">
        <f>SUM(K290:K295)</f>
        <v>53</v>
      </c>
      <c r="L296" s="41">
        <f>SUM(L290:L295)</f>
        <v>175</v>
      </c>
      <c r="M296" s="37">
        <f>SUM(M290:M295)</f>
        <v>3.8</v>
      </c>
      <c r="N296" s="37">
        <f>SUM(N290:N295)</f>
        <v>0.401</v>
      </c>
      <c r="O296" s="37">
        <f>SUM(O290:O295)</f>
        <v>12.459999999999999</v>
      </c>
      <c r="P296" s="37">
        <f>SUM(P290:P295)</f>
        <v>0.146</v>
      </c>
    </row>
    <row r="297" spans="1:16" ht="14.25" customHeight="1">
      <c r="A297" s="16"/>
      <c r="B297" s="27"/>
      <c r="C297" s="28"/>
      <c r="D297" s="22" t="s">
        <v>56</v>
      </c>
      <c r="E297" s="23"/>
      <c r="F297" s="17"/>
      <c r="G297" s="17"/>
      <c r="H297" s="17"/>
      <c r="I297" s="18"/>
      <c r="J297" s="18"/>
      <c r="K297" s="18"/>
      <c r="L297" s="18"/>
      <c r="M297" s="19"/>
      <c r="N297" s="19"/>
      <c r="O297" s="19"/>
      <c r="P297" s="19"/>
    </row>
    <row r="298" spans="1:16" ht="25.5" customHeight="1">
      <c r="A298" s="27">
        <v>112</v>
      </c>
      <c r="B298" s="27">
        <v>14.72</v>
      </c>
      <c r="C298" s="28">
        <v>15.64</v>
      </c>
      <c r="D298" s="33" t="s">
        <v>167</v>
      </c>
      <c r="E298" s="30" t="s">
        <v>33</v>
      </c>
      <c r="F298" s="17">
        <v>5.6</v>
      </c>
      <c r="G298" s="17">
        <v>3</v>
      </c>
      <c r="H298" s="17">
        <v>15</v>
      </c>
      <c r="I298" s="18">
        <v>108</v>
      </c>
      <c r="J298" s="18">
        <v>15</v>
      </c>
      <c r="K298" s="18">
        <v>32</v>
      </c>
      <c r="L298" s="18">
        <v>77</v>
      </c>
      <c r="M298" s="19">
        <v>1.03</v>
      </c>
      <c r="N298" s="19">
        <v>0.09</v>
      </c>
      <c r="O298" s="19">
        <v>6.1</v>
      </c>
      <c r="P298" s="19">
        <v>0.01</v>
      </c>
    </row>
    <row r="299" spans="1:16" ht="14.25" customHeight="1">
      <c r="A299" s="27">
        <v>265</v>
      </c>
      <c r="B299" s="27">
        <v>41.12</v>
      </c>
      <c r="C299" s="28">
        <v>66.26</v>
      </c>
      <c r="D299" s="34" t="s">
        <v>168</v>
      </c>
      <c r="E299" s="30" t="s">
        <v>25</v>
      </c>
      <c r="F299" s="31">
        <v>14</v>
      </c>
      <c r="G299" s="31">
        <v>13.7</v>
      </c>
      <c r="H299" s="31">
        <v>35.6</v>
      </c>
      <c r="I299" s="32">
        <v>322</v>
      </c>
      <c r="J299" s="32">
        <v>10</v>
      </c>
      <c r="K299" s="32">
        <v>43</v>
      </c>
      <c r="L299" s="32">
        <v>93</v>
      </c>
      <c r="M299" s="28">
        <v>1.7</v>
      </c>
      <c r="N299" s="28">
        <v>0.09</v>
      </c>
      <c r="O299" s="28">
        <v>0.7</v>
      </c>
      <c r="P299" s="28">
        <v>0</v>
      </c>
    </row>
    <row r="300" spans="1:16" ht="14.25" customHeight="1">
      <c r="A300" s="27">
        <v>71</v>
      </c>
      <c r="B300" s="27"/>
      <c r="C300" s="28">
        <v>9.11</v>
      </c>
      <c r="D300" s="34" t="s">
        <v>73</v>
      </c>
      <c r="E300" s="30" t="s">
        <v>144</v>
      </c>
      <c r="F300" s="31">
        <v>0.7</v>
      </c>
      <c r="G300" s="31">
        <v>0.1</v>
      </c>
      <c r="H300" s="31">
        <v>2.3</v>
      </c>
      <c r="I300" s="32">
        <v>13</v>
      </c>
      <c r="J300" s="32">
        <v>8</v>
      </c>
      <c r="K300" s="32">
        <v>12</v>
      </c>
      <c r="L300" s="32">
        <v>16</v>
      </c>
      <c r="M300" s="28">
        <v>0.54</v>
      </c>
      <c r="N300" s="28">
        <v>0.04</v>
      </c>
      <c r="O300" s="28">
        <v>15</v>
      </c>
      <c r="P300" s="28">
        <v>0</v>
      </c>
    </row>
    <row r="301" spans="1:16" ht="14.25" customHeight="1">
      <c r="A301" s="16">
        <v>348</v>
      </c>
      <c r="B301" s="27">
        <v>7.14</v>
      </c>
      <c r="C301" s="28">
        <v>6.69</v>
      </c>
      <c r="D301" s="53" t="s">
        <v>127</v>
      </c>
      <c r="E301" s="23" t="s">
        <v>25</v>
      </c>
      <c r="F301" s="17">
        <v>1</v>
      </c>
      <c r="G301" s="17">
        <v>0</v>
      </c>
      <c r="H301" s="17">
        <v>13.2</v>
      </c>
      <c r="I301" s="18">
        <v>86</v>
      </c>
      <c r="J301" s="18">
        <v>33</v>
      </c>
      <c r="K301" s="18">
        <v>21</v>
      </c>
      <c r="L301" s="18">
        <v>29</v>
      </c>
      <c r="M301" s="19">
        <v>0.69</v>
      </c>
      <c r="N301" s="19">
        <v>0.02</v>
      </c>
      <c r="O301" s="19">
        <v>0.89</v>
      </c>
      <c r="P301" s="19">
        <v>0</v>
      </c>
    </row>
    <row r="302" spans="1:16" s="1" customFormat="1" ht="25.5" customHeight="1">
      <c r="A302" s="16"/>
      <c r="B302" s="27">
        <v>2.92</v>
      </c>
      <c r="C302" s="28">
        <v>4.92</v>
      </c>
      <c r="D302" s="35" t="s">
        <v>39</v>
      </c>
      <c r="E302" s="23" t="s">
        <v>40</v>
      </c>
      <c r="F302" s="17">
        <v>3.8</v>
      </c>
      <c r="G302" s="17">
        <v>0.8</v>
      </c>
      <c r="H302" s="17">
        <v>25.1</v>
      </c>
      <c r="I302" s="18">
        <v>123</v>
      </c>
      <c r="J302" s="18">
        <v>28</v>
      </c>
      <c r="K302" s="18">
        <v>0</v>
      </c>
      <c r="L302" s="18">
        <v>0</v>
      </c>
      <c r="M302" s="19">
        <v>1.48</v>
      </c>
      <c r="N302" s="19">
        <v>0.17</v>
      </c>
      <c r="O302" s="19">
        <v>0</v>
      </c>
      <c r="P302" s="19">
        <v>0</v>
      </c>
    </row>
    <row r="303" spans="1:16" ht="14.25" customHeight="1">
      <c r="A303" s="16"/>
      <c r="B303" s="44">
        <f>SUM(B298:B302)</f>
        <v>65.89999999999999</v>
      </c>
      <c r="C303" s="45">
        <f>SUM(C298:C302)</f>
        <v>102.62</v>
      </c>
      <c r="D303" s="38" t="s">
        <v>30</v>
      </c>
      <c r="E303" s="23"/>
      <c r="F303" s="40">
        <f>SUM(F298:F302)</f>
        <v>25.1</v>
      </c>
      <c r="G303" s="40">
        <f>SUM(G298:G302)</f>
        <v>17.6</v>
      </c>
      <c r="H303" s="40">
        <f>SUM(H298:H302)</f>
        <v>91.19999999999999</v>
      </c>
      <c r="I303" s="41">
        <f>SUM(I298:I302)</f>
        <v>652</v>
      </c>
      <c r="J303" s="41">
        <f>SUM(J298:J302)</f>
        <v>94</v>
      </c>
      <c r="K303" s="41">
        <f>SUM(K298:K302)</f>
        <v>108</v>
      </c>
      <c r="L303" s="41">
        <f>SUM(L298:L302)</f>
        <v>215</v>
      </c>
      <c r="M303" s="37">
        <f>SUM(M298:M302)</f>
        <v>5.44</v>
      </c>
      <c r="N303" s="37">
        <f>SUM(N298:N302)</f>
        <v>0.41000000000000003</v>
      </c>
      <c r="O303" s="37">
        <f>SUM(O298:O302)</f>
        <v>22.689999999999998</v>
      </c>
      <c r="P303" s="37">
        <f>SUM(P298:P302)</f>
        <v>0.01</v>
      </c>
    </row>
    <row r="304" spans="1:16" ht="14.25" customHeight="1">
      <c r="A304" s="16"/>
      <c r="B304" s="27"/>
      <c r="C304" s="28"/>
      <c r="D304" s="22" t="s">
        <v>41</v>
      </c>
      <c r="E304" s="23"/>
      <c r="F304" s="17"/>
      <c r="G304" s="17"/>
      <c r="H304" s="17"/>
      <c r="I304" s="18"/>
      <c r="J304" s="18"/>
      <c r="K304" s="18"/>
      <c r="L304" s="18"/>
      <c r="M304" s="19"/>
      <c r="N304" s="19"/>
      <c r="O304" s="19"/>
      <c r="P304" s="19"/>
    </row>
    <row r="305" spans="1:17" ht="14.25" customHeight="1">
      <c r="A305" s="27" t="s">
        <v>105</v>
      </c>
      <c r="B305" s="27"/>
      <c r="C305" s="28">
        <v>36.38</v>
      </c>
      <c r="D305" s="29" t="s">
        <v>106</v>
      </c>
      <c r="E305" s="30" t="s">
        <v>35</v>
      </c>
      <c r="F305" s="31">
        <v>13.5</v>
      </c>
      <c r="G305" s="31">
        <v>10.4</v>
      </c>
      <c r="H305" s="31">
        <v>31.5</v>
      </c>
      <c r="I305" s="32">
        <v>274</v>
      </c>
      <c r="J305" s="32">
        <v>170</v>
      </c>
      <c r="K305" s="32">
        <v>40</v>
      </c>
      <c r="L305" s="32">
        <v>182</v>
      </c>
      <c r="M305" s="28">
        <v>1</v>
      </c>
      <c r="N305" s="28">
        <v>0.09</v>
      </c>
      <c r="O305" s="28">
        <v>0.24</v>
      </c>
      <c r="P305" s="28">
        <v>0.03</v>
      </c>
      <c r="Q305" s="28"/>
    </row>
    <row r="306" spans="1:16" ht="16.5" customHeight="1">
      <c r="A306" s="16" t="s">
        <v>169</v>
      </c>
      <c r="B306" s="27">
        <v>4.08</v>
      </c>
      <c r="C306" s="28">
        <v>7.56</v>
      </c>
      <c r="D306" s="53" t="s">
        <v>170</v>
      </c>
      <c r="E306" s="23" t="s">
        <v>25</v>
      </c>
      <c r="F306" s="17">
        <v>0</v>
      </c>
      <c r="G306" s="17">
        <v>0</v>
      </c>
      <c r="H306" s="17">
        <v>28</v>
      </c>
      <c r="I306" s="18">
        <v>112</v>
      </c>
      <c r="J306" s="18">
        <v>3</v>
      </c>
      <c r="K306" s="18">
        <v>0</v>
      </c>
      <c r="L306" s="18">
        <v>6</v>
      </c>
      <c r="M306" s="19">
        <v>0.03</v>
      </c>
      <c r="N306" s="19">
        <v>0</v>
      </c>
      <c r="O306" s="19">
        <v>7.6</v>
      </c>
      <c r="P306" s="19">
        <v>0</v>
      </c>
    </row>
    <row r="307" spans="1:16" ht="14.25" customHeight="1">
      <c r="A307" s="16"/>
      <c r="B307" s="44">
        <f>SUM(B305:B306)</f>
        <v>4.08</v>
      </c>
      <c r="C307" s="45">
        <f>SUM(C305:C306)</f>
        <v>43.940000000000005</v>
      </c>
      <c r="D307" s="38" t="s">
        <v>30</v>
      </c>
      <c r="E307" s="23"/>
      <c r="F307" s="40">
        <f>SUM(F305:F306)</f>
        <v>13.5</v>
      </c>
      <c r="G307" s="40">
        <f>SUM(G305:G306)</f>
        <v>10.4</v>
      </c>
      <c r="H307" s="40">
        <f>SUM(H305:H306)</f>
        <v>59.5</v>
      </c>
      <c r="I307" s="41">
        <f>SUM(I305:I306)</f>
        <v>386</v>
      </c>
      <c r="J307" s="41">
        <f>SUM(J305:J306)</f>
        <v>173</v>
      </c>
      <c r="K307" s="41">
        <f>SUM(K305:K306)</f>
        <v>40</v>
      </c>
      <c r="L307" s="41">
        <f>SUM(L305:L306)</f>
        <v>188</v>
      </c>
      <c r="M307" s="37">
        <f>SUM(M305:M306)</f>
        <v>1.03</v>
      </c>
      <c r="N307" s="37">
        <f>SUM(N305:N306)</f>
        <v>0.09</v>
      </c>
      <c r="O307" s="37">
        <f>SUM(O305:O306)</f>
        <v>7.84</v>
      </c>
      <c r="P307" s="37">
        <f>SUM(P305:P306)</f>
        <v>0.03</v>
      </c>
    </row>
    <row r="308" spans="1:16" ht="14.25" customHeight="1">
      <c r="A308" s="16"/>
      <c r="B308" s="27"/>
      <c r="C308" s="28"/>
      <c r="D308" s="87" t="s">
        <v>47</v>
      </c>
      <c r="E308" s="23"/>
      <c r="F308" s="49">
        <f>F296+F303+F307</f>
        <v>59.25</v>
      </c>
      <c r="G308" s="49">
        <f>G296+G303+G307</f>
        <v>59.400000000000006</v>
      </c>
      <c r="H308" s="49">
        <f>H296+H303+H307</f>
        <v>205.41</v>
      </c>
      <c r="I308" s="50">
        <f>I296+I303+I307</f>
        <v>1622.3</v>
      </c>
      <c r="J308" s="50">
        <f>J296+J303+J307</f>
        <v>359</v>
      </c>
      <c r="K308" s="50">
        <f>K296+K303+K307</f>
        <v>201</v>
      </c>
      <c r="L308" s="50">
        <f>L296+L303+L307</f>
        <v>578</v>
      </c>
      <c r="M308" s="51">
        <f>M296+M303+M307</f>
        <v>10.27</v>
      </c>
      <c r="N308" s="51">
        <f>N296+N303+N307</f>
        <v>0.901</v>
      </c>
      <c r="O308" s="51">
        <f>O296+O303+O307</f>
        <v>42.989999999999995</v>
      </c>
      <c r="P308" s="51">
        <f>P296+P303+P307</f>
        <v>0.186</v>
      </c>
    </row>
    <row r="309" spans="1:16" ht="14.25" customHeight="1">
      <c r="A309" s="16"/>
      <c r="B309" s="27"/>
      <c r="C309" s="28"/>
      <c r="D309" s="21" t="s">
        <v>87</v>
      </c>
      <c r="E309" s="23"/>
      <c r="F309" s="17"/>
      <c r="G309" s="17"/>
      <c r="H309" s="17"/>
      <c r="I309" s="18"/>
      <c r="J309" s="18"/>
      <c r="K309" s="18"/>
      <c r="L309" s="18"/>
      <c r="M309" s="19"/>
      <c r="N309" s="19"/>
      <c r="O309" s="19"/>
      <c r="P309" s="19"/>
    </row>
    <row r="310" spans="1:16" ht="14.25" customHeight="1">
      <c r="A310" s="16"/>
      <c r="B310" s="27"/>
      <c r="C310" s="28"/>
      <c r="D310" s="22" t="s">
        <v>49</v>
      </c>
      <c r="E310" s="23"/>
      <c r="F310" s="17"/>
      <c r="G310" s="17"/>
      <c r="H310" s="17"/>
      <c r="I310" s="18"/>
      <c r="J310" s="18"/>
      <c r="K310" s="18"/>
      <c r="L310" s="18"/>
      <c r="M310" s="19"/>
      <c r="N310" s="19"/>
      <c r="O310" s="19"/>
      <c r="P310" s="19"/>
    </row>
    <row r="311" spans="1:16" ht="14.25" customHeight="1">
      <c r="A311" s="16"/>
      <c r="B311" s="27"/>
      <c r="C311" s="28">
        <v>9.38</v>
      </c>
      <c r="D311" s="29" t="s">
        <v>128</v>
      </c>
      <c r="E311" s="23" t="s">
        <v>129</v>
      </c>
      <c r="F311" s="17">
        <v>1.5</v>
      </c>
      <c r="G311" s="17">
        <v>3.9</v>
      </c>
      <c r="H311" s="17">
        <v>1.1</v>
      </c>
      <c r="I311" s="18">
        <v>45</v>
      </c>
      <c r="J311" s="18">
        <v>35</v>
      </c>
      <c r="K311" s="18">
        <v>6</v>
      </c>
      <c r="L311" s="18">
        <v>123</v>
      </c>
      <c r="M311" s="17">
        <v>0.14</v>
      </c>
      <c r="N311" s="17">
        <v>0</v>
      </c>
      <c r="O311" s="17">
        <v>0.1</v>
      </c>
      <c r="P311" s="17">
        <v>0</v>
      </c>
    </row>
    <row r="312" spans="1:16" ht="18.75" customHeight="1">
      <c r="A312" s="27" t="s">
        <v>88</v>
      </c>
      <c r="B312" s="27">
        <v>33.42</v>
      </c>
      <c r="C312" s="28">
        <v>50</v>
      </c>
      <c r="D312" s="35" t="s">
        <v>89</v>
      </c>
      <c r="E312" s="30" t="s">
        <v>62</v>
      </c>
      <c r="F312" s="31">
        <v>15.2</v>
      </c>
      <c r="G312" s="31">
        <v>17</v>
      </c>
      <c r="H312" s="31">
        <v>11.5</v>
      </c>
      <c r="I312" s="32">
        <v>260</v>
      </c>
      <c r="J312" s="32">
        <v>116</v>
      </c>
      <c r="K312" s="32">
        <v>17</v>
      </c>
      <c r="L312" s="32">
        <v>123</v>
      </c>
      <c r="M312" s="28">
        <v>0.84</v>
      </c>
      <c r="N312" s="28">
        <v>0.2</v>
      </c>
      <c r="O312" s="28">
        <v>2.3</v>
      </c>
      <c r="P312" s="28">
        <v>0.04</v>
      </c>
    </row>
    <row r="313" spans="1:16" ht="13.5" customHeight="1">
      <c r="A313" s="16">
        <v>304</v>
      </c>
      <c r="B313" s="27">
        <v>9.19</v>
      </c>
      <c r="C313" s="28">
        <v>14.37</v>
      </c>
      <c r="D313" s="35" t="s">
        <v>81</v>
      </c>
      <c r="E313" s="30" t="s">
        <v>37</v>
      </c>
      <c r="F313" s="17">
        <v>4.4</v>
      </c>
      <c r="G313" s="17">
        <v>7.5</v>
      </c>
      <c r="H313" s="17">
        <v>33.7</v>
      </c>
      <c r="I313" s="18">
        <v>220</v>
      </c>
      <c r="J313" s="18">
        <v>2</v>
      </c>
      <c r="K313" s="18">
        <v>23</v>
      </c>
      <c r="L313" s="18">
        <v>73</v>
      </c>
      <c r="M313" s="19">
        <v>0.62</v>
      </c>
      <c r="N313" s="19">
        <v>0.03</v>
      </c>
      <c r="O313" s="19">
        <v>0</v>
      </c>
      <c r="P313" s="19">
        <v>0.04</v>
      </c>
    </row>
    <row r="314" spans="1:16" ht="15" customHeight="1">
      <c r="A314" s="27">
        <v>71</v>
      </c>
      <c r="B314" s="27">
        <v>4.15</v>
      </c>
      <c r="C314" s="28">
        <v>6.07</v>
      </c>
      <c r="D314" s="34" t="s">
        <v>73</v>
      </c>
      <c r="E314" s="30" t="s">
        <v>74</v>
      </c>
      <c r="F314" s="31">
        <v>0.4</v>
      </c>
      <c r="G314" s="31">
        <v>0.1</v>
      </c>
      <c r="H314" s="31">
        <v>1.5</v>
      </c>
      <c r="I314" s="32">
        <v>9</v>
      </c>
      <c r="J314" s="32">
        <v>6</v>
      </c>
      <c r="K314" s="32">
        <v>8</v>
      </c>
      <c r="L314" s="32">
        <v>10</v>
      </c>
      <c r="M314" s="28">
        <v>0.36</v>
      </c>
      <c r="N314" s="28">
        <v>0.02</v>
      </c>
      <c r="O314" s="28">
        <v>10</v>
      </c>
      <c r="P314" s="28">
        <v>0</v>
      </c>
    </row>
    <row r="315" spans="1:16" ht="14.25" customHeight="1">
      <c r="A315" s="27">
        <v>377</v>
      </c>
      <c r="B315" s="28">
        <v>1.96</v>
      </c>
      <c r="C315" s="28">
        <v>2.77</v>
      </c>
      <c r="D315" s="34" t="s">
        <v>54</v>
      </c>
      <c r="E315" s="30" t="s">
        <v>55</v>
      </c>
      <c r="F315" s="31">
        <v>0.30000000000000004</v>
      </c>
      <c r="G315" s="31">
        <v>0.1</v>
      </c>
      <c r="H315" s="31">
        <v>10.3</v>
      </c>
      <c r="I315" s="32">
        <v>43</v>
      </c>
      <c r="J315" s="32">
        <v>8</v>
      </c>
      <c r="K315" s="32">
        <v>5</v>
      </c>
      <c r="L315" s="32">
        <v>10</v>
      </c>
      <c r="M315" s="28">
        <v>0.89</v>
      </c>
      <c r="N315" s="28">
        <v>0</v>
      </c>
      <c r="O315" s="28">
        <v>2.9</v>
      </c>
      <c r="P315" s="28">
        <v>0</v>
      </c>
    </row>
    <row r="316" spans="1:16" ht="14.25" customHeight="1">
      <c r="A316" s="16"/>
      <c r="B316" s="16">
        <v>1.65</v>
      </c>
      <c r="C316" s="28">
        <v>3.15</v>
      </c>
      <c r="D316" s="35" t="s">
        <v>28</v>
      </c>
      <c r="E316" s="23" t="s">
        <v>29</v>
      </c>
      <c r="F316" s="17">
        <v>2</v>
      </c>
      <c r="G316" s="17">
        <v>0.5</v>
      </c>
      <c r="H316" s="17">
        <v>14.3</v>
      </c>
      <c r="I316" s="18">
        <v>70</v>
      </c>
      <c r="J316" s="18">
        <v>10</v>
      </c>
      <c r="K316" s="18">
        <v>0</v>
      </c>
      <c r="L316" s="18">
        <v>0</v>
      </c>
      <c r="M316" s="19">
        <v>0.5</v>
      </c>
      <c r="N316" s="19">
        <v>0.08</v>
      </c>
      <c r="O316" s="19">
        <v>0</v>
      </c>
      <c r="P316" s="19">
        <v>0</v>
      </c>
    </row>
    <row r="317" spans="1:16" ht="14.25" customHeight="1">
      <c r="A317" s="16"/>
      <c r="B317" s="37">
        <f>SUM(B312:B316)</f>
        <v>50.370000000000005</v>
      </c>
      <c r="C317" s="37">
        <v>85.73</v>
      </c>
      <c r="D317" s="38" t="s">
        <v>30</v>
      </c>
      <c r="E317" s="23"/>
      <c r="F317" s="40">
        <f>SUM(F311:F316)</f>
        <v>23.8</v>
      </c>
      <c r="G317" s="40">
        <f>SUM(G311:G316)</f>
        <v>29.1</v>
      </c>
      <c r="H317" s="40">
        <f>SUM(H311:H316)</f>
        <v>72.39999999999999</v>
      </c>
      <c r="I317" s="41">
        <f>SUM(I311:I316)</f>
        <v>647</v>
      </c>
      <c r="J317" s="41">
        <f>SUM(J311:J316)</f>
        <v>177</v>
      </c>
      <c r="K317" s="41">
        <f>SUM(K311:K316)</f>
        <v>59</v>
      </c>
      <c r="L317" s="41">
        <f>SUM(L311:L316)</f>
        <v>339</v>
      </c>
      <c r="M317" s="37">
        <f>SUM(M311:M316)</f>
        <v>3.35</v>
      </c>
      <c r="N317" s="37">
        <f>SUM(N311:N316)</f>
        <v>0.33</v>
      </c>
      <c r="O317" s="37">
        <f>SUM(O311:O316)</f>
        <v>15.3</v>
      </c>
      <c r="P317" s="37">
        <f>SUM(P311:P316)</f>
        <v>0.08</v>
      </c>
    </row>
    <row r="318" spans="1:16" ht="14.25" customHeight="1">
      <c r="A318" s="16"/>
      <c r="B318" s="16"/>
      <c r="C318" s="19"/>
      <c r="D318" s="22" t="s">
        <v>31</v>
      </c>
      <c r="E318" s="23"/>
      <c r="F318" s="17"/>
      <c r="G318" s="17"/>
      <c r="H318" s="17"/>
      <c r="I318" s="18"/>
      <c r="J318" s="18"/>
      <c r="K318" s="18"/>
      <c r="L318" s="18"/>
      <c r="M318" s="19"/>
      <c r="N318" s="19"/>
      <c r="O318" s="19"/>
      <c r="P318" s="19"/>
    </row>
    <row r="319" spans="1:256" s="42" customFormat="1" ht="15" customHeight="1">
      <c r="A319" s="27" t="s">
        <v>171</v>
      </c>
      <c r="B319" s="27">
        <v>21.79</v>
      </c>
      <c r="C319" s="28">
        <v>32.88</v>
      </c>
      <c r="D319" s="33" t="s">
        <v>172</v>
      </c>
      <c r="E319" s="30" t="s">
        <v>173</v>
      </c>
      <c r="F319" s="31">
        <v>6.8</v>
      </c>
      <c r="G319" s="31">
        <v>6.2</v>
      </c>
      <c r="H319" s="31">
        <v>7</v>
      </c>
      <c r="I319" s="32">
        <v>112</v>
      </c>
      <c r="J319" s="32">
        <v>20</v>
      </c>
      <c r="K319" s="32">
        <v>32</v>
      </c>
      <c r="L319" s="32">
        <v>99</v>
      </c>
      <c r="M319" s="28">
        <v>1.2</v>
      </c>
      <c r="N319" s="28">
        <v>0.08</v>
      </c>
      <c r="O319" s="28">
        <v>5.3</v>
      </c>
      <c r="P319" s="28">
        <v>0.015</v>
      </c>
      <c r="IV319" s="43"/>
    </row>
    <row r="320" spans="1:256" s="42" customFormat="1" ht="14.25" customHeight="1">
      <c r="A320" s="27" t="s">
        <v>92</v>
      </c>
      <c r="B320" s="27">
        <v>32.49</v>
      </c>
      <c r="C320" s="28">
        <v>60.88</v>
      </c>
      <c r="D320" s="34" t="s">
        <v>174</v>
      </c>
      <c r="E320" s="30" t="s">
        <v>35</v>
      </c>
      <c r="F320" s="31">
        <v>24</v>
      </c>
      <c r="G320" s="31">
        <v>16.7</v>
      </c>
      <c r="H320" s="31">
        <v>12.4</v>
      </c>
      <c r="I320" s="32">
        <v>296</v>
      </c>
      <c r="J320" s="32">
        <v>17</v>
      </c>
      <c r="K320" s="32">
        <v>89</v>
      </c>
      <c r="L320" s="32">
        <v>173</v>
      </c>
      <c r="M320" s="28">
        <v>2.11</v>
      </c>
      <c r="N320" s="28">
        <v>0.11</v>
      </c>
      <c r="O320" s="28">
        <v>1.66</v>
      </c>
      <c r="P320" s="28">
        <v>0.084</v>
      </c>
      <c r="IV320" s="43"/>
    </row>
    <row r="321" spans="1:16" s="1" customFormat="1" ht="12.75" customHeight="1">
      <c r="A321" s="16">
        <v>309</v>
      </c>
      <c r="B321" s="27">
        <v>6.87</v>
      </c>
      <c r="C321" s="28">
        <v>8.63</v>
      </c>
      <c r="D321" s="34" t="s">
        <v>160</v>
      </c>
      <c r="E321" s="23" t="s">
        <v>37</v>
      </c>
      <c r="F321" s="17">
        <v>6.5</v>
      </c>
      <c r="G321" s="17">
        <v>5.7</v>
      </c>
      <c r="H321" s="17">
        <v>33.5</v>
      </c>
      <c r="I321" s="18">
        <v>212</v>
      </c>
      <c r="J321" s="18">
        <v>8</v>
      </c>
      <c r="K321" s="18">
        <v>9</v>
      </c>
      <c r="L321" s="18">
        <v>42</v>
      </c>
      <c r="M321" s="19">
        <v>0.91</v>
      </c>
      <c r="N321" s="19">
        <v>0.07</v>
      </c>
      <c r="O321" s="19">
        <v>0</v>
      </c>
      <c r="P321" s="19">
        <v>0.03</v>
      </c>
    </row>
    <row r="322" spans="1:256" s="42" customFormat="1" ht="15" customHeight="1">
      <c r="A322" s="16">
        <v>342</v>
      </c>
      <c r="B322" s="27">
        <v>4.08</v>
      </c>
      <c r="C322" s="28">
        <v>4.74</v>
      </c>
      <c r="D322" s="53" t="s">
        <v>82</v>
      </c>
      <c r="E322" s="23" t="s">
        <v>25</v>
      </c>
      <c r="F322" s="17">
        <v>0.2</v>
      </c>
      <c r="G322" s="17">
        <v>0.2</v>
      </c>
      <c r="H322" s="17">
        <v>13.9</v>
      </c>
      <c r="I322" s="18">
        <v>58</v>
      </c>
      <c r="J322" s="18">
        <v>7</v>
      </c>
      <c r="K322" s="18">
        <v>4</v>
      </c>
      <c r="L322" s="18">
        <v>4</v>
      </c>
      <c r="M322" s="19">
        <v>0.9</v>
      </c>
      <c r="N322" s="19">
        <v>0</v>
      </c>
      <c r="O322" s="19">
        <v>4.1</v>
      </c>
      <c r="P322" s="19">
        <v>0</v>
      </c>
      <c r="IV322" s="43"/>
    </row>
    <row r="323" spans="1:16" s="1" customFormat="1" ht="25.5" customHeight="1">
      <c r="A323" s="16"/>
      <c r="B323" s="27">
        <v>2.92</v>
      </c>
      <c r="C323" s="28">
        <v>4.92</v>
      </c>
      <c r="D323" s="35" t="s">
        <v>39</v>
      </c>
      <c r="E323" s="23" t="s">
        <v>40</v>
      </c>
      <c r="F323" s="17">
        <v>3.8</v>
      </c>
      <c r="G323" s="17">
        <v>0.8</v>
      </c>
      <c r="H323" s="17">
        <v>25.1</v>
      </c>
      <c r="I323" s="18">
        <v>123</v>
      </c>
      <c r="J323" s="18">
        <v>28</v>
      </c>
      <c r="K323" s="18">
        <v>0</v>
      </c>
      <c r="L323" s="18">
        <v>0</v>
      </c>
      <c r="M323" s="19">
        <v>1.48</v>
      </c>
      <c r="N323" s="19">
        <v>0.17</v>
      </c>
      <c r="O323" s="19">
        <v>0</v>
      </c>
      <c r="P323" s="19">
        <v>0</v>
      </c>
    </row>
    <row r="324" spans="1:16" ht="14.25" customHeight="1">
      <c r="A324" s="27"/>
      <c r="B324" s="44">
        <f>SUM(B319:B323)</f>
        <v>68.15</v>
      </c>
      <c r="C324" s="45">
        <f>SUM(C319:C323)</f>
        <v>112.05000000000001</v>
      </c>
      <c r="D324" s="86" t="s">
        <v>30</v>
      </c>
      <c r="E324" s="30"/>
      <c r="F324" s="89">
        <f>SUM(F319:F323)</f>
        <v>41.3</v>
      </c>
      <c r="G324" s="89">
        <f>SUM(G319:G323)</f>
        <v>29.599999999999998</v>
      </c>
      <c r="H324" s="89">
        <f>SUM(H319:H323)</f>
        <v>91.9</v>
      </c>
      <c r="I324" s="90">
        <f>SUM(I319:I323)</f>
        <v>801</v>
      </c>
      <c r="J324" s="90">
        <f>SUM(J319:J323)</f>
        <v>80</v>
      </c>
      <c r="K324" s="90">
        <f>SUM(K319:K323)</f>
        <v>134</v>
      </c>
      <c r="L324" s="90">
        <f>SUM(L319:L323)</f>
        <v>318</v>
      </c>
      <c r="M324" s="45">
        <f>SUM(M319:M323)</f>
        <v>6.6000000000000005</v>
      </c>
      <c r="N324" s="45">
        <f>SUM(N319:N323)</f>
        <v>0.43</v>
      </c>
      <c r="O324" s="45">
        <f>SUM(O319:O323)</f>
        <v>11.059999999999999</v>
      </c>
      <c r="P324" s="45">
        <f>SUM(P319:P323)</f>
        <v>0.129</v>
      </c>
    </row>
    <row r="325" spans="1:16" ht="14.25" customHeight="1">
      <c r="A325" s="16"/>
      <c r="B325" s="27"/>
      <c r="C325" s="28"/>
      <c r="D325" s="22" t="s">
        <v>41</v>
      </c>
      <c r="E325" s="23"/>
      <c r="F325" s="17"/>
      <c r="G325" s="17"/>
      <c r="H325" s="17"/>
      <c r="I325" s="18"/>
      <c r="J325" s="18"/>
      <c r="K325" s="18"/>
      <c r="L325" s="18"/>
      <c r="M325" s="19"/>
      <c r="N325" s="19"/>
      <c r="O325" s="19"/>
      <c r="P325" s="19"/>
    </row>
    <row r="326" spans="1:16" ht="12.75" customHeight="1">
      <c r="A326" s="27" t="s">
        <v>83</v>
      </c>
      <c r="B326" s="27"/>
      <c r="C326" s="28">
        <v>18.73</v>
      </c>
      <c r="D326" s="34" t="s">
        <v>84</v>
      </c>
      <c r="E326" s="30" t="s">
        <v>35</v>
      </c>
      <c r="F326" s="31">
        <v>11.6</v>
      </c>
      <c r="G326" s="31">
        <v>10.5</v>
      </c>
      <c r="H326" s="31">
        <v>33</v>
      </c>
      <c r="I326" s="32">
        <v>273</v>
      </c>
      <c r="J326" s="32">
        <v>84.1</v>
      </c>
      <c r="K326" s="32">
        <v>18.1</v>
      </c>
      <c r="L326" s="32">
        <v>121.5</v>
      </c>
      <c r="M326" s="28">
        <v>0.7</v>
      </c>
      <c r="N326" s="28">
        <v>0.009</v>
      </c>
      <c r="O326" s="28">
        <v>0.3</v>
      </c>
      <c r="P326" s="28">
        <v>4.6</v>
      </c>
    </row>
    <row r="327" spans="1:16" ht="12.75" customHeight="1">
      <c r="A327" s="16" t="s">
        <v>85</v>
      </c>
      <c r="B327" s="27">
        <v>4.77</v>
      </c>
      <c r="C327" s="28">
        <v>7.92</v>
      </c>
      <c r="D327" s="34" t="s">
        <v>86</v>
      </c>
      <c r="E327" s="23" t="s">
        <v>25</v>
      </c>
      <c r="F327" s="17">
        <v>0.2</v>
      </c>
      <c r="G327" s="17">
        <v>0.1</v>
      </c>
      <c r="H327" s="17">
        <v>12</v>
      </c>
      <c r="I327" s="18">
        <v>49</v>
      </c>
      <c r="J327" s="18">
        <v>11</v>
      </c>
      <c r="K327" s="18">
        <v>8</v>
      </c>
      <c r="L327" s="18">
        <v>9</v>
      </c>
      <c r="M327" s="19">
        <v>0.2</v>
      </c>
      <c r="N327" s="19">
        <v>0.01</v>
      </c>
      <c r="O327" s="19">
        <v>4.5</v>
      </c>
      <c r="P327" s="19">
        <v>0</v>
      </c>
    </row>
    <row r="328" spans="1:16" ht="12.75" customHeight="1">
      <c r="A328" s="27">
        <v>338</v>
      </c>
      <c r="B328" s="27">
        <v>11.25</v>
      </c>
      <c r="C328" s="28">
        <v>12</v>
      </c>
      <c r="D328" s="29" t="s">
        <v>75</v>
      </c>
      <c r="E328" s="30" t="s">
        <v>76</v>
      </c>
      <c r="F328" s="31">
        <v>0.6</v>
      </c>
      <c r="G328" s="31">
        <v>0.6</v>
      </c>
      <c r="H328" s="31">
        <v>14.7</v>
      </c>
      <c r="I328" s="32">
        <v>67</v>
      </c>
      <c r="J328" s="32">
        <v>24</v>
      </c>
      <c r="K328" s="32">
        <v>14</v>
      </c>
      <c r="L328" s="32">
        <v>17</v>
      </c>
      <c r="M328" s="28">
        <v>3.3</v>
      </c>
      <c r="N328" s="28">
        <v>0.05</v>
      </c>
      <c r="O328" s="28">
        <v>15</v>
      </c>
      <c r="P328" s="28">
        <v>0</v>
      </c>
    </row>
    <row r="329" spans="1:16" ht="14.25" customHeight="1">
      <c r="A329" s="16"/>
      <c r="B329" s="44">
        <f>SUM(B326:B328)</f>
        <v>16.02</v>
      </c>
      <c r="C329" s="45">
        <f>SUM(C326:C328)</f>
        <v>38.650000000000006</v>
      </c>
      <c r="D329" s="38" t="s">
        <v>30</v>
      </c>
      <c r="E329" s="23"/>
      <c r="F329" s="40">
        <f>SUM(F326:F328)</f>
        <v>12.4</v>
      </c>
      <c r="G329" s="40">
        <f>SUM(G326:G328)</f>
        <v>11.2</v>
      </c>
      <c r="H329" s="40">
        <f>SUM(H326:H328)</f>
        <v>59.7</v>
      </c>
      <c r="I329" s="41">
        <f>SUM(I326:I328)</f>
        <v>389</v>
      </c>
      <c r="J329" s="41">
        <f>SUM(J326:J328)</f>
        <v>119.1</v>
      </c>
      <c r="K329" s="41">
        <f>SUM(K326:K328)</f>
        <v>40.1</v>
      </c>
      <c r="L329" s="41">
        <f>SUM(L326:L328)</f>
        <v>147.5</v>
      </c>
      <c r="M329" s="37">
        <f>SUM(M326:M328)</f>
        <v>4.2</v>
      </c>
      <c r="N329" s="37">
        <f>SUM(N326:N328)</f>
        <v>0.069</v>
      </c>
      <c r="O329" s="37">
        <f>SUM(O326:O328)</f>
        <v>19.8</v>
      </c>
      <c r="P329" s="37">
        <f>SUM(P326:P328)</f>
        <v>4.6</v>
      </c>
    </row>
    <row r="330" spans="1:16" ht="14.25" customHeight="1">
      <c r="A330" s="16"/>
      <c r="B330" s="27"/>
      <c r="C330" s="28"/>
      <c r="D330" s="87" t="s">
        <v>47</v>
      </c>
      <c r="E330" s="23"/>
      <c r="F330" s="49">
        <f>F317+F324+F329</f>
        <v>77.5</v>
      </c>
      <c r="G330" s="49">
        <f>G317+G324+G329</f>
        <v>69.9</v>
      </c>
      <c r="H330" s="49">
        <f>H317+H324+H329</f>
        <v>224</v>
      </c>
      <c r="I330" s="50">
        <f>I317+I324+I329</f>
        <v>1837</v>
      </c>
      <c r="J330" s="50">
        <f>J317+J324+J329</f>
        <v>376.1</v>
      </c>
      <c r="K330" s="50">
        <f>K317+K324+K329</f>
        <v>233.1</v>
      </c>
      <c r="L330" s="50">
        <f>L317+L324+L329</f>
        <v>804.5</v>
      </c>
      <c r="M330" s="51">
        <f>M317+M324+M329</f>
        <v>14.150000000000002</v>
      </c>
      <c r="N330" s="51">
        <f>N317+N324+N329</f>
        <v>0.829</v>
      </c>
      <c r="O330" s="51">
        <f>O317+O324+O329</f>
        <v>46.16</v>
      </c>
      <c r="P330" s="51">
        <f>P317+P324+P329</f>
        <v>4.808999999999999</v>
      </c>
    </row>
    <row r="331" spans="1:16" ht="14.25" customHeight="1">
      <c r="A331" s="16"/>
      <c r="B331" s="27"/>
      <c r="C331" s="28"/>
      <c r="D331" s="21" t="s">
        <v>98</v>
      </c>
      <c r="E331" s="23"/>
      <c r="F331" s="17"/>
      <c r="G331" s="17"/>
      <c r="H331" s="17"/>
      <c r="I331" s="18"/>
      <c r="J331" s="18"/>
      <c r="K331" s="18"/>
      <c r="L331" s="18"/>
      <c r="M331" s="19"/>
      <c r="N331" s="19"/>
      <c r="O331" s="19"/>
      <c r="P331" s="19"/>
    </row>
    <row r="332" spans="1:16" ht="14.25" customHeight="1">
      <c r="A332" s="16"/>
      <c r="B332" s="27"/>
      <c r="C332" s="28"/>
      <c r="D332" s="22" t="s">
        <v>49</v>
      </c>
      <c r="E332" s="23"/>
      <c r="F332" s="17"/>
      <c r="G332" s="17"/>
      <c r="H332" s="17"/>
      <c r="I332" s="18"/>
      <c r="J332" s="18"/>
      <c r="K332" s="18"/>
      <c r="L332" s="18"/>
      <c r="M332" s="19"/>
      <c r="N332" s="19"/>
      <c r="O332" s="19"/>
      <c r="P332" s="19"/>
    </row>
    <row r="333" spans="1:256" s="42" customFormat="1" ht="14.25" customHeight="1">
      <c r="A333" s="27" t="s">
        <v>175</v>
      </c>
      <c r="B333" s="27"/>
      <c r="C333" s="28">
        <v>54.72</v>
      </c>
      <c r="D333" s="29" t="s">
        <v>176</v>
      </c>
      <c r="E333" s="30" t="s">
        <v>35</v>
      </c>
      <c r="F333" s="31">
        <v>7.2</v>
      </c>
      <c r="G333" s="31">
        <v>14</v>
      </c>
      <c r="H333" s="31">
        <v>2</v>
      </c>
      <c r="I333" s="32">
        <v>164</v>
      </c>
      <c r="J333" s="32">
        <v>20</v>
      </c>
      <c r="K333" s="32">
        <v>9</v>
      </c>
      <c r="L333" s="32">
        <v>18</v>
      </c>
      <c r="M333" s="28">
        <v>0.9</v>
      </c>
      <c r="N333" s="28">
        <v>0.009000000000000001</v>
      </c>
      <c r="O333" s="28">
        <v>1.4</v>
      </c>
      <c r="P333" s="28">
        <v>0.008</v>
      </c>
      <c r="IV333" s="43"/>
    </row>
    <row r="334" spans="1:16" s="1" customFormat="1" ht="12.75" customHeight="1">
      <c r="A334" s="27">
        <v>302</v>
      </c>
      <c r="B334" s="27">
        <v>9.6</v>
      </c>
      <c r="C334" s="28">
        <v>12.8</v>
      </c>
      <c r="D334" s="29" t="s">
        <v>36</v>
      </c>
      <c r="E334" s="30" t="s">
        <v>37</v>
      </c>
      <c r="F334" s="31">
        <v>10.2</v>
      </c>
      <c r="G334" s="31">
        <v>8.8</v>
      </c>
      <c r="H334" s="31">
        <v>44.1</v>
      </c>
      <c r="I334" s="32">
        <v>296</v>
      </c>
      <c r="J334" s="32">
        <v>18</v>
      </c>
      <c r="K334" s="32">
        <v>161</v>
      </c>
      <c r="L334" s="32">
        <v>242</v>
      </c>
      <c r="M334" s="28">
        <v>5.4</v>
      </c>
      <c r="N334" s="28">
        <v>0.25</v>
      </c>
      <c r="O334" s="28">
        <v>0</v>
      </c>
      <c r="P334" s="28">
        <v>0.03</v>
      </c>
    </row>
    <row r="335" spans="1:256" s="42" customFormat="1" ht="15" customHeight="1">
      <c r="A335" s="27" t="s">
        <v>45</v>
      </c>
      <c r="B335" s="27">
        <v>12.19</v>
      </c>
      <c r="C335" s="28">
        <v>15.4</v>
      </c>
      <c r="D335" s="53" t="s">
        <v>177</v>
      </c>
      <c r="E335" s="23" t="s">
        <v>25</v>
      </c>
      <c r="F335" s="31">
        <v>0.1</v>
      </c>
      <c r="G335" s="31">
        <v>0.1</v>
      </c>
      <c r="H335" s="31">
        <v>15.9</v>
      </c>
      <c r="I335" s="32">
        <v>65</v>
      </c>
      <c r="J335" s="32">
        <v>4</v>
      </c>
      <c r="K335" s="32">
        <v>4</v>
      </c>
      <c r="L335" s="32">
        <v>3</v>
      </c>
      <c r="M335" s="28">
        <v>0.2</v>
      </c>
      <c r="N335" s="28">
        <v>0.01</v>
      </c>
      <c r="O335" s="28">
        <v>3.75</v>
      </c>
      <c r="P335" s="28">
        <v>0</v>
      </c>
      <c r="IV335" s="43"/>
    </row>
    <row r="336" spans="1:16" ht="14.25" customHeight="1">
      <c r="A336" s="16"/>
      <c r="B336" s="16">
        <v>1.65</v>
      </c>
      <c r="C336" s="28">
        <v>3.15</v>
      </c>
      <c r="D336" s="35" t="s">
        <v>28</v>
      </c>
      <c r="E336" s="23" t="s">
        <v>29</v>
      </c>
      <c r="F336" s="17">
        <v>2</v>
      </c>
      <c r="G336" s="17">
        <v>0.5</v>
      </c>
      <c r="H336" s="17">
        <v>14.3</v>
      </c>
      <c r="I336" s="18">
        <v>70</v>
      </c>
      <c r="J336" s="18">
        <v>10</v>
      </c>
      <c r="K336" s="18">
        <v>0</v>
      </c>
      <c r="L336" s="18">
        <v>0</v>
      </c>
      <c r="M336" s="19">
        <v>0.5</v>
      </c>
      <c r="N336" s="19">
        <v>0.08</v>
      </c>
      <c r="O336" s="19">
        <v>0</v>
      </c>
      <c r="P336" s="19">
        <v>0</v>
      </c>
    </row>
    <row r="337" spans="1:16" ht="14.25" customHeight="1">
      <c r="A337" s="16"/>
      <c r="B337" s="37">
        <f>SUM(B333:B336)</f>
        <v>23.439999999999998</v>
      </c>
      <c r="C337" s="37">
        <f>SUM(C333:C336)</f>
        <v>86.07</v>
      </c>
      <c r="D337" s="38" t="s">
        <v>30</v>
      </c>
      <c r="E337" s="23"/>
      <c r="F337" s="40">
        <f>SUM(F333:F336)</f>
        <v>19.5</v>
      </c>
      <c r="G337" s="40">
        <f>SUM(G333:G336)</f>
        <v>23.4</v>
      </c>
      <c r="H337" s="40">
        <f>SUM(H333:H336)</f>
        <v>76.3</v>
      </c>
      <c r="I337" s="41">
        <f>SUM(I333:I336)</f>
        <v>595</v>
      </c>
      <c r="J337" s="41">
        <f>SUM(J333:J336)</f>
        <v>52</v>
      </c>
      <c r="K337" s="41">
        <f>SUM(K333:K336)</f>
        <v>174</v>
      </c>
      <c r="L337" s="41">
        <f>SUM(L333:L336)</f>
        <v>263</v>
      </c>
      <c r="M337" s="37">
        <f>SUM(M333:M336)</f>
        <v>7.000000000000001</v>
      </c>
      <c r="N337" s="37">
        <f>SUM(N333:N336)</f>
        <v>0.34900000000000003</v>
      </c>
      <c r="O337" s="37">
        <f>SUM(O333:O336)</f>
        <v>5.15</v>
      </c>
      <c r="P337" s="37">
        <f>SUM(P333:P336)</f>
        <v>0.038</v>
      </c>
    </row>
    <row r="338" spans="1:16" ht="14.25" customHeight="1">
      <c r="A338" s="16"/>
      <c r="B338" s="16"/>
      <c r="C338" s="19"/>
      <c r="D338" s="22" t="s">
        <v>31</v>
      </c>
      <c r="E338" s="23"/>
      <c r="F338" s="17"/>
      <c r="G338" s="17"/>
      <c r="H338" s="17"/>
      <c r="I338" s="18"/>
      <c r="J338" s="18"/>
      <c r="K338" s="18"/>
      <c r="L338" s="18"/>
      <c r="M338" s="19"/>
      <c r="N338" s="19"/>
      <c r="O338" s="19"/>
      <c r="P338" s="19"/>
    </row>
    <row r="339" spans="1:16" ht="16.5" customHeight="1">
      <c r="A339" s="16">
        <v>99</v>
      </c>
      <c r="B339" s="27">
        <v>18.06</v>
      </c>
      <c r="C339" s="28">
        <v>24.98</v>
      </c>
      <c r="D339" s="14" t="s">
        <v>178</v>
      </c>
      <c r="E339" s="30" t="s">
        <v>179</v>
      </c>
      <c r="F339" s="17">
        <v>4.3</v>
      </c>
      <c r="G339" s="17">
        <v>4.7</v>
      </c>
      <c r="H339" s="17">
        <v>9.5</v>
      </c>
      <c r="I339" s="18">
        <v>97</v>
      </c>
      <c r="J339" s="18">
        <v>22</v>
      </c>
      <c r="K339" s="18">
        <v>21</v>
      </c>
      <c r="L339" s="18">
        <v>47</v>
      </c>
      <c r="M339" s="19">
        <v>1</v>
      </c>
      <c r="N339" s="19">
        <v>0.08</v>
      </c>
      <c r="O339" s="19">
        <v>11.9</v>
      </c>
      <c r="P339" s="19">
        <v>0.01</v>
      </c>
    </row>
    <row r="340" spans="1:16" ht="14.25" customHeight="1">
      <c r="A340" s="27">
        <v>284</v>
      </c>
      <c r="B340" s="27">
        <v>33.59</v>
      </c>
      <c r="C340" s="28">
        <v>54.57</v>
      </c>
      <c r="D340" s="14" t="s">
        <v>180</v>
      </c>
      <c r="E340" s="30" t="s">
        <v>25</v>
      </c>
      <c r="F340" s="17">
        <v>16.1</v>
      </c>
      <c r="G340" s="17">
        <v>13.3</v>
      </c>
      <c r="H340" s="17">
        <v>21.7</v>
      </c>
      <c r="I340" s="18">
        <v>271</v>
      </c>
      <c r="J340" s="18">
        <v>20</v>
      </c>
      <c r="K340" s="18">
        <v>46</v>
      </c>
      <c r="L340" s="18">
        <v>151</v>
      </c>
      <c r="M340" s="19">
        <v>2</v>
      </c>
      <c r="N340" s="19">
        <v>0.19</v>
      </c>
      <c r="O340" s="19">
        <v>4.5</v>
      </c>
      <c r="P340" s="19">
        <v>0</v>
      </c>
    </row>
    <row r="341" spans="1:16" ht="14.25" customHeight="1">
      <c r="A341" s="16">
        <v>71</v>
      </c>
      <c r="B341" s="27">
        <v>3.73</v>
      </c>
      <c r="C341" s="28">
        <v>5.29</v>
      </c>
      <c r="D341" s="20" t="s">
        <v>181</v>
      </c>
      <c r="E341" s="23" t="s">
        <v>162</v>
      </c>
      <c r="F341" s="17">
        <v>0.2</v>
      </c>
      <c r="G341" s="17">
        <v>0</v>
      </c>
      <c r="H341" s="17">
        <v>0.9</v>
      </c>
      <c r="I341" s="18">
        <v>5</v>
      </c>
      <c r="J341" s="18">
        <v>8</v>
      </c>
      <c r="K341" s="18">
        <v>5</v>
      </c>
      <c r="L341" s="18">
        <v>15</v>
      </c>
      <c r="M341" s="19">
        <v>0.2</v>
      </c>
      <c r="N341" s="19">
        <v>0.01</v>
      </c>
      <c r="O341" s="19">
        <v>3.5</v>
      </c>
      <c r="P341" s="19">
        <v>0</v>
      </c>
    </row>
    <row r="342" spans="1:16" ht="16.5" customHeight="1">
      <c r="A342" s="27">
        <v>338</v>
      </c>
      <c r="B342" s="27">
        <v>11.25</v>
      </c>
      <c r="C342" s="28">
        <v>12</v>
      </c>
      <c r="D342" s="29" t="s">
        <v>75</v>
      </c>
      <c r="E342" s="30" t="s">
        <v>76</v>
      </c>
      <c r="F342" s="31">
        <v>0.6</v>
      </c>
      <c r="G342" s="31">
        <v>0.6</v>
      </c>
      <c r="H342" s="31">
        <v>14.7</v>
      </c>
      <c r="I342" s="32">
        <v>67</v>
      </c>
      <c r="J342" s="32">
        <v>24</v>
      </c>
      <c r="K342" s="32">
        <v>14</v>
      </c>
      <c r="L342" s="32">
        <v>17</v>
      </c>
      <c r="M342" s="28">
        <v>3.3</v>
      </c>
      <c r="N342" s="28">
        <v>0.05</v>
      </c>
      <c r="O342" s="28">
        <v>15</v>
      </c>
      <c r="P342" s="28">
        <v>0</v>
      </c>
    </row>
    <row r="343" spans="1:16" ht="14.25" customHeight="1">
      <c r="A343" s="27">
        <v>376</v>
      </c>
      <c r="B343" s="28">
        <v>0.85</v>
      </c>
      <c r="C343" s="28">
        <v>1.45</v>
      </c>
      <c r="D343" s="34" t="s">
        <v>38</v>
      </c>
      <c r="E343" s="30" t="s">
        <v>25</v>
      </c>
      <c r="F343" s="31">
        <v>0.2</v>
      </c>
      <c r="G343" s="31">
        <v>0.1</v>
      </c>
      <c r="H343" s="31">
        <v>10.1</v>
      </c>
      <c r="I343" s="32">
        <v>41</v>
      </c>
      <c r="J343" s="32">
        <v>5</v>
      </c>
      <c r="K343" s="32">
        <v>4</v>
      </c>
      <c r="L343" s="32">
        <v>8</v>
      </c>
      <c r="M343" s="28">
        <v>0.85</v>
      </c>
      <c r="N343" s="28">
        <v>0</v>
      </c>
      <c r="O343" s="28">
        <v>0.1</v>
      </c>
      <c r="P343" s="28">
        <v>0</v>
      </c>
    </row>
    <row r="344" spans="1:16" s="1" customFormat="1" ht="25.5" customHeight="1">
      <c r="A344" s="16"/>
      <c r="B344" s="27">
        <v>2.92</v>
      </c>
      <c r="C344" s="28">
        <v>4.92</v>
      </c>
      <c r="D344" s="35" t="s">
        <v>39</v>
      </c>
      <c r="E344" s="23" t="s">
        <v>40</v>
      </c>
      <c r="F344" s="17">
        <v>3.8</v>
      </c>
      <c r="G344" s="17">
        <v>0.8</v>
      </c>
      <c r="H344" s="17">
        <v>25.1</v>
      </c>
      <c r="I344" s="18">
        <v>123</v>
      </c>
      <c r="J344" s="18">
        <v>28</v>
      </c>
      <c r="K344" s="18">
        <v>0</v>
      </c>
      <c r="L344" s="18">
        <v>0</v>
      </c>
      <c r="M344" s="19">
        <v>1.48</v>
      </c>
      <c r="N344" s="19">
        <v>0.17</v>
      </c>
      <c r="O344" s="19">
        <v>0</v>
      </c>
      <c r="P344" s="19">
        <v>0</v>
      </c>
    </row>
    <row r="345" spans="1:16" ht="14.25" customHeight="1">
      <c r="A345" s="16"/>
      <c r="B345" s="44">
        <f>SUM(B339:B344)</f>
        <v>70.4</v>
      </c>
      <c r="C345" s="45">
        <f>SUM(C339:C344)</f>
        <v>103.21000000000001</v>
      </c>
      <c r="D345" s="38" t="s">
        <v>30</v>
      </c>
      <c r="E345" s="23"/>
      <c r="F345" s="40">
        <f>SUM(F339:F344)</f>
        <v>25.200000000000003</v>
      </c>
      <c r="G345" s="40">
        <f>SUM(G339:G344)</f>
        <v>19.5</v>
      </c>
      <c r="H345" s="40">
        <f>SUM(H339:H344)</f>
        <v>82</v>
      </c>
      <c r="I345" s="41">
        <f>SUM(I339:I344)</f>
        <v>604</v>
      </c>
      <c r="J345" s="41">
        <f>SUM(J339:J344)</f>
        <v>107</v>
      </c>
      <c r="K345" s="41">
        <f>SUM(K339:K344)</f>
        <v>90</v>
      </c>
      <c r="L345" s="41">
        <f>SUM(L339:L344)</f>
        <v>238</v>
      </c>
      <c r="M345" s="37">
        <f>SUM(M339:M344)</f>
        <v>8.83</v>
      </c>
      <c r="N345" s="37">
        <f>SUM(N339:N344)</f>
        <v>0.5</v>
      </c>
      <c r="O345" s="37">
        <f>SUM(O339:O344)</f>
        <v>35</v>
      </c>
      <c r="P345" s="37">
        <f>SUM(P339:P344)</f>
        <v>0.01</v>
      </c>
    </row>
    <row r="346" spans="1:16" ht="14.25" customHeight="1">
      <c r="A346" s="16"/>
      <c r="B346" s="27"/>
      <c r="C346" s="28"/>
      <c r="D346" s="22" t="s">
        <v>41</v>
      </c>
      <c r="E346" s="23"/>
      <c r="F346" s="17"/>
      <c r="G346" s="17"/>
      <c r="H346" s="17"/>
      <c r="I346" s="18"/>
      <c r="J346" s="18"/>
      <c r="K346" s="18"/>
      <c r="L346" s="18"/>
      <c r="M346" s="19"/>
      <c r="N346" s="19"/>
      <c r="O346" s="19"/>
      <c r="P346" s="19"/>
    </row>
    <row r="347" spans="1:17" ht="14.25" customHeight="1">
      <c r="A347" s="27">
        <v>376</v>
      </c>
      <c r="B347" s="27"/>
      <c r="C347" s="28">
        <v>25.55</v>
      </c>
      <c r="D347" s="20" t="s">
        <v>182</v>
      </c>
      <c r="E347" s="30" t="s">
        <v>97</v>
      </c>
      <c r="F347" s="31">
        <v>9.1</v>
      </c>
      <c r="G347" s="31">
        <v>10</v>
      </c>
      <c r="H347" s="31">
        <v>20.3</v>
      </c>
      <c r="I347" s="32">
        <v>208</v>
      </c>
      <c r="J347" s="32">
        <v>22</v>
      </c>
      <c r="K347" s="32">
        <v>16</v>
      </c>
      <c r="L347" s="32">
        <v>93</v>
      </c>
      <c r="M347" s="28">
        <v>0.93</v>
      </c>
      <c r="N347" s="28">
        <v>0.13</v>
      </c>
      <c r="O347" s="28">
        <v>0.04</v>
      </c>
      <c r="P347" s="28">
        <v>0.01</v>
      </c>
      <c r="Q347" s="28"/>
    </row>
    <row r="348" spans="1:255" s="1" customFormat="1" ht="14.25" customHeight="1">
      <c r="A348" s="16">
        <v>389</v>
      </c>
      <c r="B348" s="16">
        <v>9.6</v>
      </c>
      <c r="C348" s="91">
        <v>14.4</v>
      </c>
      <c r="D348" s="20" t="s">
        <v>183</v>
      </c>
      <c r="E348" s="23" t="s">
        <v>25</v>
      </c>
      <c r="F348" s="17">
        <v>0</v>
      </c>
      <c r="G348" s="17">
        <v>0</v>
      </c>
      <c r="H348" s="17">
        <v>22.4</v>
      </c>
      <c r="I348" s="18">
        <v>90</v>
      </c>
      <c r="J348" s="18">
        <v>0</v>
      </c>
      <c r="K348" s="18">
        <v>0</v>
      </c>
      <c r="L348" s="18">
        <v>0</v>
      </c>
      <c r="M348" s="19">
        <v>0</v>
      </c>
      <c r="N348" s="19">
        <v>0</v>
      </c>
      <c r="O348" s="19">
        <v>0</v>
      </c>
      <c r="P348" s="19">
        <v>0</v>
      </c>
      <c r="IU348" s="92"/>
    </row>
    <row r="349" spans="1:16" ht="14.25" customHeight="1">
      <c r="A349" s="16"/>
      <c r="B349" s="44">
        <f>SUM(B347:B348)</f>
        <v>9.6</v>
      </c>
      <c r="C349" s="45">
        <f>SUM(C347:C348)</f>
        <v>39.95</v>
      </c>
      <c r="D349" s="38" t="s">
        <v>30</v>
      </c>
      <c r="E349" s="23"/>
      <c r="F349" s="40">
        <f>SUM(F347:F348)</f>
        <v>9.1</v>
      </c>
      <c r="G349" s="40">
        <f>SUM(G347:G348)</f>
        <v>10</v>
      </c>
      <c r="H349" s="40">
        <f>SUM(H347:H348)</f>
        <v>42.7</v>
      </c>
      <c r="I349" s="41">
        <f>SUM(I347:I348)</f>
        <v>298</v>
      </c>
      <c r="J349" s="41">
        <f>SUM(J347:J348)</f>
        <v>22</v>
      </c>
      <c r="K349" s="41">
        <f>SUM(K347:K348)</f>
        <v>16</v>
      </c>
      <c r="L349" s="41">
        <f>SUM(L347:L348)</f>
        <v>93</v>
      </c>
      <c r="M349" s="37">
        <f>SUM(M347:M348)</f>
        <v>0.93</v>
      </c>
      <c r="N349" s="37">
        <f>SUM(N347:N348)</f>
        <v>0.13</v>
      </c>
      <c r="O349" s="37">
        <f>SUM(O347:O348)</f>
        <v>0.04</v>
      </c>
      <c r="P349" s="37">
        <f>SUM(P347:P348)</f>
        <v>0.01</v>
      </c>
    </row>
    <row r="350" spans="1:16" ht="14.25" customHeight="1">
      <c r="A350" s="16"/>
      <c r="B350" s="27"/>
      <c r="C350" s="28"/>
      <c r="D350" s="87" t="s">
        <v>47</v>
      </c>
      <c r="E350" s="23"/>
      <c r="F350" s="49">
        <f>F337+F345+F349</f>
        <v>53.800000000000004</v>
      </c>
      <c r="G350" s="49">
        <f>G337+G345+G349</f>
        <v>52.9</v>
      </c>
      <c r="H350" s="49">
        <f>H337+H345+H349</f>
        <v>201</v>
      </c>
      <c r="I350" s="50">
        <f>I337+I345+I349</f>
        <v>1497</v>
      </c>
      <c r="J350" s="50">
        <f>J337+J345+J349</f>
        <v>181</v>
      </c>
      <c r="K350" s="50">
        <f>K337+K345+K349</f>
        <v>280</v>
      </c>
      <c r="L350" s="50">
        <f>L337+L345+L349</f>
        <v>594</v>
      </c>
      <c r="M350" s="51">
        <f>M337+M345+M349</f>
        <v>16.76</v>
      </c>
      <c r="N350" s="51">
        <f>N337+N345+N349</f>
        <v>0.979</v>
      </c>
      <c r="O350" s="51">
        <f>O337+O345+O349</f>
        <v>40.19</v>
      </c>
      <c r="P350" s="51">
        <f>P337+P345+P349</f>
        <v>0.058</v>
      </c>
    </row>
    <row r="351" spans="1:16" s="1" customFormat="1" ht="14.25" customHeight="1">
      <c r="A351" s="16"/>
      <c r="B351" s="27"/>
      <c r="C351" s="28"/>
      <c r="D351" s="58" t="s">
        <v>107</v>
      </c>
      <c r="E351" s="93"/>
      <c r="F351" s="73"/>
      <c r="G351" s="73"/>
      <c r="H351" s="73"/>
      <c r="I351" s="74"/>
      <c r="J351" s="74"/>
      <c r="K351" s="74"/>
      <c r="L351" s="74"/>
      <c r="M351" s="75"/>
      <c r="N351" s="75"/>
      <c r="O351" s="75"/>
      <c r="P351" s="75"/>
    </row>
    <row r="352" spans="1:16" s="1" customFormat="1" ht="14.25" customHeight="1">
      <c r="A352" s="16"/>
      <c r="B352" s="27"/>
      <c r="C352" s="28"/>
      <c r="D352" s="94" t="s">
        <v>21</v>
      </c>
      <c r="E352" s="93"/>
      <c r="F352" s="73"/>
      <c r="G352" s="73"/>
      <c r="H352" s="73"/>
      <c r="I352" s="74"/>
      <c r="J352" s="74"/>
      <c r="K352" s="74"/>
      <c r="L352" s="74"/>
      <c r="M352" s="75"/>
      <c r="N352" s="75"/>
      <c r="O352" s="75"/>
      <c r="P352" s="75"/>
    </row>
    <row r="353" spans="1:16" s="1" customFormat="1" ht="12.75" customHeight="1">
      <c r="A353" s="16" t="s">
        <v>184</v>
      </c>
      <c r="B353" s="27">
        <v>28.26</v>
      </c>
      <c r="C353" s="28">
        <v>76.57</v>
      </c>
      <c r="D353" s="35" t="s">
        <v>185</v>
      </c>
      <c r="E353" s="30" t="s">
        <v>35</v>
      </c>
      <c r="F353" s="17">
        <v>22.6</v>
      </c>
      <c r="G353" s="17">
        <v>13.6</v>
      </c>
      <c r="H353" s="17">
        <v>5</v>
      </c>
      <c r="I353" s="18">
        <v>233</v>
      </c>
      <c r="J353" s="18">
        <v>141</v>
      </c>
      <c r="K353" s="18">
        <v>80</v>
      </c>
      <c r="L353" s="18">
        <v>226</v>
      </c>
      <c r="M353" s="19">
        <v>1.2</v>
      </c>
      <c r="N353" s="19">
        <v>0.06</v>
      </c>
      <c r="O353" s="19">
        <v>1.58</v>
      </c>
      <c r="P353" s="19">
        <v>0.08</v>
      </c>
    </row>
    <row r="354" spans="1:16" s="1" customFormat="1" ht="12.75" customHeight="1">
      <c r="A354" s="16">
        <v>309</v>
      </c>
      <c r="B354" s="27">
        <v>6.88</v>
      </c>
      <c r="C354" s="28">
        <v>8.63</v>
      </c>
      <c r="D354" s="34" t="s">
        <v>72</v>
      </c>
      <c r="E354" s="23" t="s">
        <v>37</v>
      </c>
      <c r="F354" s="17">
        <v>6.5</v>
      </c>
      <c r="G354" s="17">
        <v>5.7</v>
      </c>
      <c r="H354" s="17">
        <v>33.5</v>
      </c>
      <c r="I354" s="18">
        <v>212</v>
      </c>
      <c r="J354" s="18">
        <v>8</v>
      </c>
      <c r="K354" s="18">
        <v>9</v>
      </c>
      <c r="L354" s="18">
        <v>42</v>
      </c>
      <c r="M354" s="19">
        <v>0.91</v>
      </c>
      <c r="N354" s="19">
        <v>0.07</v>
      </c>
      <c r="O354" s="19">
        <v>0</v>
      </c>
      <c r="P354" s="19">
        <v>0.03</v>
      </c>
    </row>
    <row r="355" spans="1:16" s="1" customFormat="1" ht="15.75" customHeight="1">
      <c r="A355" s="27">
        <v>377</v>
      </c>
      <c r="B355" s="28">
        <v>1.96</v>
      </c>
      <c r="C355" s="28">
        <v>2.77</v>
      </c>
      <c r="D355" s="34" t="s">
        <v>54</v>
      </c>
      <c r="E355" s="30" t="s">
        <v>55</v>
      </c>
      <c r="F355" s="31">
        <v>0.30000000000000004</v>
      </c>
      <c r="G355" s="31">
        <v>0.1</v>
      </c>
      <c r="H355" s="31">
        <v>10.3</v>
      </c>
      <c r="I355" s="32">
        <v>43</v>
      </c>
      <c r="J355" s="32">
        <v>8</v>
      </c>
      <c r="K355" s="32">
        <v>5</v>
      </c>
      <c r="L355" s="32">
        <v>10</v>
      </c>
      <c r="M355" s="28">
        <v>0.89</v>
      </c>
      <c r="N355" s="28">
        <v>0</v>
      </c>
      <c r="O355" s="28">
        <v>2.9</v>
      </c>
      <c r="P355" s="28">
        <v>0</v>
      </c>
    </row>
    <row r="356" spans="1:16" ht="14.25" customHeight="1">
      <c r="A356" s="16"/>
      <c r="B356" s="16">
        <v>1.65</v>
      </c>
      <c r="C356" s="28">
        <v>3.15</v>
      </c>
      <c r="D356" s="35" t="s">
        <v>28</v>
      </c>
      <c r="E356" s="23" t="s">
        <v>29</v>
      </c>
      <c r="F356" s="17">
        <v>2</v>
      </c>
      <c r="G356" s="17">
        <v>0.5</v>
      </c>
      <c r="H356" s="17">
        <v>14.3</v>
      </c>
      <c r="I356" s="18">
        <v>70</v>
      </c>
      <c r="J356" s="18">
        <v>10</v>
      </c>
      <c r="K356" s="18">
        <v>0</v>
      </c>
      <c r="L356" s="18">
        <v>0</v>
      </c>
      <c r="M356" s="19">
        <v>0.5</v>
      </c>
      <c r="N356" s="19">
        <v>0.08</v>
      </c>
      <c r="O356" s="19">
        <v>0</v>
      </c>
      <c r="P356" s="19">
        <v>0</v>
      </c>
    </row>
    <row r="357" spans="1:16" s="1" customFormat="1" ht="14.25" customHeight="1">
      <c r="A357" s="16"/>
      <c r="B357" s="27"/>
      <c r="C357" s="45">
        <f>SUM(C353:C356)</f>
        <v>91.11999999999999</v>
      </c>
      <c r="D357" s="95" t="s">
        <v>30</v>
      </c>
      <c r="E357" s="68"/>
      <c r="F357" s="69">
        <f>SUM(F353:F356)</f>
        <v>31.400000000000002</v>
      </c>
      <c r="G357" s="69">
        <f>SUM(G353:G356)</f>
        <v>19.9</v>
      </c>
      <c r="H357" s="69">
        <f>SUM(H353:H356)</f>
        <v>63.099999999999994</v>
      </c>
      <c r="I357" s="70">
        <f>SUM(I353:I356)</f>
        <v>558</v>
      </c>
      <c r="J357" s="70">
        <f>SUM(J353:J356)</f>
        <v>167</v>
      </c>
      <c r="K357" s="70">
        <f>SUM(K353:K356)</f>
        <v>94</v>
      </c>
      <c r="L357" s="70">
        <f>SUM(L353:L356)</f>
        <v>278</v>
      </c>
      <c r="M357" s="71">
        <f>SUM(M353:M356)</f>
        <v>3.5</v>
      </c>
      <c r="N357" s="71">
        <f>SUM(N353:N356)</f>
        <v>0.21000000000000002</v>
      </c>
      <c r="O357" s="71">
        <f>SUM(O353:O356)</f>
        <v>4.48</v>
      </c>
      <c r="P357" s="71">
        <f>SUM(P353:P356)</f>
        <v>0.11</v>
      </c>
    </row>
    <row r="358" spans="1:16" s="1" customFormat="1" ht="14.25" customHeight="1">
      <c r="A358" s="16"/>
      <c r="B358" s="27"/>
      <c r="C358" s="28"/>
      <c r="D358" s="94" t="s">
        <v>56</v>
      </c>
      <c r="E358" s="68"/>
      <c r="F358" s="73"/>
      <c r="G358" s="73"/>
      <c r="H358" s="73"/>
      <c r="I358" s="74"/>
      <c r="J358" s="74"/>
      <c r="K358" s="74"/>
      <c r="L358" s="74"/>
      <c r="M358" s="75"/>
      <c r="N358" s="75"/>
      <c r="O358" s="75"/>
      <c r="P358" s="75"/>
    </row>
    <row r="359" spans="1:16" s="1" customFormat="1" ht="27" customHeight="1">
      <c r="A359" s="16">
        <v>82</v>
      </c>
      <c r="B359" s="27">
        <v>17.03</v>
      </c>
      <c r="C359" s="28">
        <v>24.72</v>
      </c>
      <c r="D359" s="53" t="s">
        <v>118</v>
      </c>
      <c r="E359" s="23" t="s">
        <v>119</v>
      </c>
      <c r="F359" s="17">
        <v>4.2</v>
      </c>
      <c r="G359" s="17">
        <v>5.2</v>
      </c>
      <c r="H359" s="17">
        <v>9.3</v>
      </c>
      <c r="I359" s="18">
        <v>101</v>
      </c>
      <c r="J359" s="18">
        <v>37</v>
      </c>
      <c r="K359" s="18">
        <v>23</v>
      </c>
      <c r="L359" s="18">
        <v>76</v>
      </c>
      <c r="M359" s="19">
        <v>1.24</v>
      </c>
      <c r="N359" s="19">
        <v>0.05</v>
      </c>
      <c r="O359" s="19">
        <v>9.2</v>
      </c>
      <c r="P359" s="19">
        <v>0.01</v>
      </c>
    </row>
    <row r="360" spans="1:16" s="1" customFormat="1" ht="12.75" customHeight="1">
      <c r="A360" s="16">
        <v>234</v>
      </c>
      <c r="B360" s="27">
        <v>32.12</v>
      </c>
      <c r="C360" s="28">
        <v>48.12</v>
      </c>
      <c r="D360" s="34" t="s">
        <v>186</v>
      </c>
      <c r="E360" s="23" t="s">
        <v>35</v>
      </c>
      <c r="F360" s="17">
        <v>16.2</v>
      </c>
      <c r="G360" s="17">
        <v>13.4</v>
      </c>
      <c r="H360" s="17">
        <v>15.4</v>
      </c>
      <c r="I360" s="18">
        <v>246</v>
      </c>
      <c r="J360" s="18">
        <v>47</v>
      </c>
      <c r="K360" s="18">
        <v>26</v>
      </c>
      <c r="L360" s="18">
        <v>160</v>
      </c>
      <c r="M360" s="19">
        <v>1.1</v>
      </c>
      <c r="N360" s="19">
        <v>0.09</v>
      </c>
      <c r="O360" s="19">
        <v>0.29</v>
      </c>
      <c r="P360" s="19">
        <v>0.022</v>
      </c>
    </row>
    <row r="361" spans="1:16" s="1" customFormat="1" ht="12.75" customHeight="1">
      <c r="A361" s="16">
        <v>312</v>
      </c>
      <c r="B361" s="27">
        <v>14.2</v>
      </c>
      <c r="C361" s="28">
        <v>17.97</v>
      </c>
      <c r="D361" s="34" t="s">
        <v>63</v>
      </c>
      <c r="E361" s="23" t="s">
        <v>37</v>
      </c>
      <c r="F361" s="17">
        <v>3.8</v>
      </c>
      <c r="G361" s="17">
        <v>6.3</v>
      </c>
      <c r="H361" s="17">
        <v>14.5</v>
      </c>
      <c r="I361" s="18">
        <v>130</v>
      </c>
      <c r="J361" s="18">
        <v>46</v>
      </c>
      <c r="K361" s="18">
        <v>33</v>
      </c>
      <c r="L361" s="18">
        <v>99</v>
      </c>
      <c r="M361" s="19">
        <v>1.18</v>
      </c>
      <c r="N361" s="19">
        <v>0.011</v>
      </c>
      <c r="O361" s="19">
        <v>0.36</v>
      </c>
      <c r="P361" s="19">
        <v>0.056</v>
      </c>
    </row>
    <row r="362" spans="1:16" s="1" customFormat="1" ht="12.75" customHeight="1">
      <c r="A362" s="16" t="s">
        <v>64</v>
      </c>
      <c r="B362" s="27">
        <v>4.86</v>
      </c>
      <c r="C362" s="28">
        <v>8.03</v>
      </c>
      <c r="D362" s="20" t="s">
        <v>65</v>
      </c>
      <c r="E362" s="23" t="s">
        <v>25</v>
      </c>
      <c r="F362" s="31">
        <v>0</v>
      </c>
      <c r="G362" s="31">
        <v>0</v>
      </c>
      <c r="H362" s="31">
        <v>15</v>
      </c>
      <c r="I362" s="32">
        <v>60</v>
      </c>
      <c r="J362" s="32">
        <v>1</v>
      </c>
      <c r="K362" s="32">
        <v>0</v>
      </c>
      <c r="L362" s="32">
        <v>0</v>
      </c>
      <c r="M362" s="28">
        <v>0.05</v>
      </c>
      <c r="N362" s="28">
        <v>0</v>
      </c>
      <c r="O362" s="28">
        <v>0</v>
      </c>
      <c r="P362" s="28">
        <v>0</v>
      </c>
    </row>
    <row r="363" spans="1:16" s="1" customFormat="1" ht="25.5" customHeight="1">
      <c r="A363" s="16"/>
      <c r="B363" s="27">
        <v>2.92</v>
      </c>
      <c r="C363" s="28">
        <v>4.92</v>
      </c>
      <c r="D363" s="35" t="s">
        <v>39</v>
      </c>
      <c r="E363" s="23" t="s">
        <v>40</v>
      </c>
      <c r="F363" s="17">
        <v>3.8</v>
      </c>
      <c r="G363" s="17">
        <v>0.8</v>
      </c>
      <c r="H363" s="17">
        <v>25.1</v>
      </c>
      <c r="I363" s="18">
        <v>123</v>
      </c>
      <c r="J363" s="18">
        <v>28</v>
      </c>
      <c r="K363" s="18">
        <v>0</v>
      </c>
      <c r="L363" s="18">
        <v>0</v>
      </c>
      <c r="M363" s="19">
        <v>1.48</v>
      </c>
      <c r="N363" s="19">
        <v>0.17</v>
      </c>
      <c r="O363" s="19">
        <v>0</v>
      </c>
      <c r="P363" s="19">
        <v>0</v>
      </c>
    </row>
    <row r="364" spans="1:16" s="1" customFormat="1" ht="14.25" customHeight="1">
      <c r="A364" s="16"/>
      <c r="B364" s="27"/>
      <c r="C364" s="45">
        <f>SUM(C359:C363)</f>
        <v>103.76</v>
      </c>
      <c r="D364" s="96" t="s">
        <v>30</v>
      </c>
      <c r="E364" s="97"/>
      <c r="F364" s="69">
        <f>SUM(F359:F363)</f>
        <v>28</v>
      </c>
      <c r="G364" s="69">
        <f>SUM(G359:G363)</f>
        <v>25.7</v>
      </c>
      <c r="H364" s="69">
        <f>SUM(H359:H363)</f>
        <v>79.3</v>
      </c>
      <c r="I364" s="70">
        <f>SUM(I359:I363)</f>
        <v>660</v>
      </c>
      <c r="J364" s="70">
        <f>SUM(J359:J363)</f>
        <v>159</v>
      </c>
      <c r="K364" s="70">
        <f>SUM(K359:K363)</f>
        <v>82</v>
      </c>
      <c r="L364" s="70">
        <f>SUM(L359:L363)</f>
        <v>335</v>
      </c>
      <c r="M364" s="71">
        <f>SUM(M359:M363)</f>
        <v>5.05</v>
      </c>
      <c r="N364" s="71">
        <f>SUM(N359:N363)</f>
        <v>0.321</v>
      </c>
      <c r="O364" s="71">
        <f>SUM(O359:O363)</f>
        <v>9.85</v>
      </c>
      <c r="P364" s="71">
        <f>SUM(P359:P363)</f>
        <v>0.088</v>
      </c>
    </row>
    <row r="365" spans="1:16" s="1" customFormat="1" ht="14.25" customHeight="1">
      <c r="A365" s="16"/>
      <c r="B365" s="27"/>
      <c r="C365" s="28"/>
      <c r="D365" s="22" t="s">
        <v>41</v>
      </c>
      <c r="E365" s="23"/>
      <c r="F365" s="17"/>
      <c r="G365" s="17"/>
      <c r="H365" s="17"/>
      <c r="I365" s="18"/>
      <c r="J365" s="18"/>
      <c r="K365" s="18"/>
      <c r="L365" s="18"/>
      <c r="M365" s="19"/>
      <c r="N365" s="19"/>
      <c r="O365" s="19"/>
      <c r="P365" s="19"/>
    </row>
    <row r="366" spans="1:16" s="1" customFormat="1" ht="27" customHeight="1">
      <c r="A366" s="27" t="s">
        <v>66</v>
      </c>
      <c r="B366" s="28"/>
      <c r="C366" s="28">
        <v>20.61</v>
      </c>
      <c r="D366" s="34" t="s">
        <v>187</v>
      </c>
      <c r="E366" s="30" t="s">
        <v>97</v>
      </c>
      <c r="F366" s="17">
        <v>8.8</v>
      </c>
      <c r="G366" s="17">
        <v>5.6</v>
      </c>
      <c r="H366" s="17">
        <v>18.6</v>
      </c>
      <c r="I366" s="18">
        <v>160</v>
      </c>
      <c r="J366" s="18">
        <v>28</v>
      </c>
      <c r="K366" s="18">
        <v>25</v>
      </c>
      <c r="L366" s="18">
        <v>57</v>
      </c>
      <c r="M366" s="19">
        <v>0.72</v>
      </c>
      <c r="N366" s="19">
        <v>0.06</v>
      </c>
      <c r="O366" s="19">
        <v>0.9</v>
      </c>
      <c r="P366" s="19">
        <v>0.02</v>
      </c>
    </row>
    <row r="367" spans="1:16" s="1" customFormat="1" ht="14.25" customHeight="1">
      <c r="A367" s="16" t="s">
        <v>85</v>
      </c>
      <c r="B367" s="27">
        <v>4.77</v>
      </c>
      <c r="C367" s="28">
        <v>7.92</v>
      </c>
      <c r="D367" s="34" t="s">
        <v>86</v>
      </c>
      <c r="E367" s="23" t="s">
        <v>25</v>
      </c>
      <c r="F367" s="17">
        <v>0.2</v>
      </c>
      <c r="G367" s="17">
        <v>0.1</v>
      </c>
      <c r="H367" s="17">
        <v>12</v>
      </c>
      <c r="I367" s="18">
        <v>49</v>
      </c>
      <c r="J367" s="18">
        <v>11</v>
      </c>
      <c r="K367" s="18">
        <v>8</v>
      </c>
      <c r="L367" s="18">
        <v>9</v>
      </c>
      <c r="M367" s="19">
        <v>0.2</v>
      </c>
      <c r="N367" s="19">
        <v>0.01</v>
      </c>
      <c r="O367" s="19">
        <v>4.5</v>
      </c>
      <c r="P367" s="19">
        <v>0</v>
      </c>
    </row>
    <row r="368" spans="1:16" s="1" customFormat="1" ht="14.25" customHeight="1">
      <c r="A368" s="27">
        <v>338</v>
      </c>
      <c r="B368" s="27">
        <v>11.25</v>
      </c>
      <c r="C368" s="28">
        <v>12</v>
      </c>
      <c r="D368" s="29" t="s">
        <v>75</v>
      </c>
      <c r="E368" s="30" t="s">
        <v>76</v>
      </c>
      <c r="F368" s="31">
        <v>0.6</v>
      </c>
      <c r="G368" s="31">
        <v>0.6</v>
      </c>
      <c r="H368" s="31">
        <v>14.7</v>
      </c>
      <c r="I368" s="32">
        <v>67</v>
      </c>
      <c r="J368" s="32">
        <v>24</v>
      </c>
      <c r="K368" s="32">
        <v>14</v>
      </c>
      <c r="L368" s="32">
        <v>17</v>
      </c>
      <c r="M368" s="28">
        <v>3.3</v>
      </c>
      <c r="N368" s="28">
        <v>0.05</v>
      </c>
      <c r="O368" s="28">
        <v>15</v>
      </c>
      <c r="P368" s="28">
        <v>0</v>
      </c>
    </row>
    <row r="369" spans="1:16" s="1" customFormat="1" ht="14.25" customHeight="1">
      <c r="A369" s="16"/>
      <c r="B369" s="45">
        <f>SUM(B366:B368)</f>
        <v>16.02</v>
      </c>
      <c r="C369" s="45">
        <f>SUM(C366:C368)</f>
        <v>40.53</v>
      </c>
      <c r="D369" s="38" t="s">
        <v>30</v>
      </c>
      <c r="E369" s="23"/>
      <c r="F369" s="40">
        <f>SUM(F366:F368)</f>
        <v>9.600000000000001</v>
      </c>
      <c r="G369" s="40">
        <f>SUM(G366:G368)</f>
        <v>6.3</v>
      </c>
      <c r="H369" s="40">
        <f>SUM(H366:H368)</f>
        <v>45.3</v>
      </c>
      <c r="I369" s="41">
        <f>SUM(I366:I368)</f>
        <v>276</v>
      </c>
      <c r="J369" s="41">
        <f>SUM(J366:J368)</f>
        <v>63</v>
      </c>
      <c r="K369" s="41">
        <f>SUM(K366:K368)</f>
        <v>47</v>
      </c>
      <c r="L369" s="41">
        <f>SUM(L366:L368)</f>
        <v>83</v>
      </c>
      <c r="M369" s="37">
        <f>SUM(M366:M368)</f>
        <v>4.22</v>
      </c>
      <c r="N369" s="37">
        <f>SUM(N366:N368)</f>
        <v>0.12</v>
      </c>
      <c r="O369" s="37">
        <f>SUM(O366:O368)</f>
        <v>20.4</v>
      </c>
      <c r="P369" s="37">
        <f>SUM(P366:P368)</f>
        <v>0.02</v>
      </c>
    </row>
    <row r="370" spans="1:16" s="1" customFormat="1" ht="14.25" customHeight="1">
      <c r="A370" s="16"/>
      <c r="B370" s="27"/>
      <c r="C370" s="28"/>
      <c r="D370" s="98" t="s">
        <v>47</v>
      </c>
      <c r="E370" s="63"/>
      <c r="F370" s="64">
        <f>F357+F364+F369</f>
        <v>69</v>
      </c>
      <c r="G370" s="64">
        <f>G357+G364+G369</f>
        <v>51.89999999999999</v>
      </c>
      <c r="H370" s="64">
        <f>H357+H364+H369</f>
        <v>187.7</v>
      </c>
      <c r="I370" s="65">
        <f>I357+I364+I369</f>
        <v>1494</v>
      </c>
      <c r="J370" s="65">
        <f>J357+J364+J369</f>
        <v>389</v>
      </c>
      <c r="K370" s="65">
        <f>K357+K364+K369</f>
        <v>223</v>
      </c>
      <c r="L370" s="65">
        <f>L357+L364+L369</f>
        <v>696</v>
      </c>
      <c r="M370" s="66">
        <f>M357+M364+M369</f>
        <v>12.77</v>
      </c>
      <c r="N370" s="66">
        <f>N357+N364+N369</f>
        <v>0.651</v>
      </c>
      <c r="O370" s="66">
        <f>O357+O364+O369</f>
        <v>34.73</v>
      </c>
      <c r="P370" s="66">
        <f>P357+P364+P369</f>
        <v>0.218</v>
      </c>
    </row>
    <row r="371" spans="1:16" s="1" customFormat="1" ht="14.25" customHeight="1">
      <c r="A371" s="16"/>
      <c r="B371" s="27"/>
      <c r="C371" s="28"/>
      <c r="D371" s="85" t="s">
        <v>188</v>
      </c>
      <c r="E371" s="23"/>
      <c r="F371" s="17"/>
      <c r="G371" s="17"/>
      <c r="H371" s="17"/>
      <c r="I371" s="18"/>
      <c r="J371" s="18"/>
      <c r="K371" s="18"/>
      <c r="L371" s="18"/>
      <c r="M371" s="19"/>
      <c r="N371" s="19"/>
      <c r="O371" s="19"/>
      <c r="P371" s="19"/>
    </row>
    <row r="372" spans="1:16" ht="14.25" customHeight="1">
      <c r="A372" s="16"/>
      <c r="B372" s="27"/>
      <c r="C372" s="28"/>
      <c r="D372" s="21" t="s">
        <v>20</v>
      </c>
      <c r="E372" s="23"/>
      <c r="F372" s="17"/>
      <c r="G372" s="17"/>
      <c r="H372" s="17"/>
      <c r="I372" s="18"/>
      <c r="J372" s="18"/>
      <c r="K372" s="18"/>
      <c r="L372" s="18"/>
      <c r="M372" s="19"/>
      <c r="N372" s="19"/>
      <c r="O372" s="19"/>
      <c r="P372" s="19"/>
    </row>
    <row r="373" spans="1:16" ht="14.25" customHeight="1">
      <c r="A373" s="16"/>
      <c r="B373" s="27"/>
      <c r="C373" s="28"/>
      <c r="D373" s="22" t="s">
        <v>49</v>
      </c>
      <c r="E373" s="23"/>
      <c r="F373" s="17"/>
      <c r="G373" s="17"/>
      <c r="H373" s="17"/>
      <c r="I373" s="18"/>
      <c r="J373" s="18"/>
      <c r="K373" s="18"/>
      <c r="L373" s="18"/>
      <c r="M373" s="19"/>
      <c r="N373" s="19"/>
      <c r="O373" s="19"/>
      <c r="P373" s="19"/>
    </row>
    <row r="374" spans="1:16" ht="14.25" customHeight="1">
      <c r="A374" s="27"/>
      <c r="B374" s="27">
        <v>9.15</v>
      </c>
      <c r="C374" s="28">
        <v>11.39</v>
      </c>
      <c r="D374" s="29" t="s">
        <v>22</v>
      </c>
      <c r="E374" s="30" t="s">
        <v>23</v>
      </c>
      <c r="F374" s="31">
        <v>0.15</v>
      </c>
      <c r="G374" s="31">
        <v>10.9</v>
      </c>
      <c r="H374" s="31">
        <v>0.21</v>
      </c>
      <c r="I374" s="32">
        <v>99.3</v>
      </c>
      <c r="J374" s="32">
        <v>2</v>
      </c>
      <c r="K374" s="32">
        <v>0</v>
      </c>
      <c r="L374" s="32">
        <v>3</v>
      </c>
      <c r="M374" s="31">
        <v>0.03</v>
      </c>
      <c r="N374" s="31">
        <v>0</v>
      </c>
      <c r="O374" s="31">
        <v>0</v>
      </c>
      <c r="P374" s="31">
        <v>0.09</v>
      </c>
    </row>
    <row r="375" spans="1:256" s="42" customFormat="1" ht="17.25" customHeight="1">
      <c r="A375" s="27">
        <v>182</v>
      </c>
      <c r="B375" s="27">
        <v>11.59</v>
      </c>
      <c r="C375" s="28">
        <v>17.91</v>
      </c>
      <c r="D375" s="34" t="s">
        <v>189</v>
      </c>
      <c r="E375" s="30" t="s">
        <v>141</v>
      </c>
      <c r="F375" s="31">
        <v>5.3</v>
      </c>
      <c r="G375" s="31">
        <v>7</v>
      </c>
      <c r="H375" s="31">
        <v>30</v>
      </c>
      <c r="I375" s="32">
        <v>205</v>
      </c>
      <c r="J375" s="32">
        <v>151</v>
      </c>
      <c r="K375" s="32">
        <v>30</v>
      </c>
      <c r="L375" s="32">
        <v>149</v>
      </c>
      <c r="M375" s="28">
        <v>0.4</v>
      </c>
      <c r="N375" s="28">
        <v>0.02</v>
      </c>
      <c r="O375" s="28">
        <v>1.61</v>
      </c>
      <c r="P375" s="28">
        <v>0.2</v>
      </c>
      <c r="IV375" s="43"/>
    </row>
    <row r="376" spans="1:256" s="42" customFormat="1" ht="14.25" customHeight="1">
      <c r="A376" s="27"/>
      <c r="B376" s="27">
        <v>25.5</v>
      </c>
      <c r="C376" s="28">
        <v>44.55</v>
      </c>
      <c r="D376" s="52" t="s">
        <v>190</v>
      </c>
      <c r="E376" s="30" t="s">
        <v>191</v>
      </c>
      <c r="F376" s="31">
        <v>4.2</v>
      </c>
      <c r="G376" s="31">
        <v>3.3</v>
      </c>
      <c r="H376" s="31">
        <v>12.3</v>
      </c>
      <c r="I376" s="32">
        <v>96</v>
      </c>
      <c r="J376" s="32">
        <v>271</v>
      </c>
      <c r="K376" s="32">
        <v>0</v>
      </c>
      <c r="L376" s="32">
        <v>0</v>
      </c>
      <c r="M376" s="28">
        <v>0</v>
      </c>
      <c r="N376" s="28">
        <v>0</v>
      </c>
      <c r="O376" s="28">
        <v>0</v>
      </c>
      <c r="P376" s="28">
        <v>0</v>
      </c>
      <c r="IV376" s="43"/>
    </row>
    <row r="377" spans="1:256" s="42" customFormat="1" ht="14.25" customHeight="1">
      <c r="A377" s="27" t="s">
        <v>26</v>
      </c>
      <c r="B377" s="27">
        <v>5.11</v>
      </c>
      <c r="C377" s="28">
        <v>8.26</v>
      </c>
      <c r="D377" s="34" t="s">
        <v>27</v>
      </c>
      <c r="E377" s="30" t="s">
        <v>25</v>
      </c>
      <c r="F377" s="31">
        <v>2.3</v>
      </c>
      <c r="G377" s="31">
        <v>1.4</v>
      </c>
      <c r="H377" s="31">
        <v>22</v>
      </c>
      <c r="I377" s="32">
        <v>110</v>
      </c>
      <c r="J377" s="32">
        <v>60</v>
      </c>
      <c r="K377" s="32">
        <v>7</v>
      </c>
      <c r="L377" s="32">
        <v>45</v>
      </c>
      <c r="M377" s="28">
        <v>0.1</v>
      </c>
      <c r="N377" s="28">
        <v>0.02</v>
      </c>
      <c r="O377" s="28">
        <v>0.65</v>
      </c>
      <c r="P377" s="28">
        <v>0.01</v>
      </c>
      <c r="IV377" s="43"/>
    </row>
    <row r="378" spans="1:16" ht="14.25" customHeight="1">
      <c r="A378" s="16"/>
      <c r="B378" s="16">
        <v>1.65</v>
      </c>
      <c r="C378" s="28">
        <v>3.15</v>
      </c>
      <c r="D378" s="35" t="s">
        <v>28</v>
      </c>
      <c r="E378" s="23" t="s">
        <v>29</v>
      </c>
      <c r="F378" s="17">
        <v>2</v>
      </c>
      <c r="G378" s="17">
        <v>0.5</v>
      </c>
      <c r="H378" s="17">
        <v>14.3</v>
      </c>
      <c r="I378" s="18">
        <v>70</v>
      </c>
      <c r="J378" s="18">
        <v>10</v>
      </c>
      <c r="K378" s="18">
        <v>0</v>
      </c>
      <c r="L378" s="18">
        <v>0</v>
      </c>
      <c r="M378" s="19">
        <v>0.5</v>
      </c>
      <c r="N378" s="19">
        <v>0.08</v>
      </c>
      <c r="O378" s="19">
        <v>0</v>
      </c>
      <c r="P378" s="19">
        <v>0</v>
      </c>
    </row>
    <row r="379" spans="1:16" ht="14.25" customHeight="1">
      <c r="A379" s="16"/>
      <c r="B379" s="45">
        <f>SUM(B374:B378)</f>
        <v>53</v>
      </c>
      <c r="C379" s="45">
        <f>SUM(C374:C378)</f>
        <v>85.26</v>
      </c>
      <c r="D379" s="38" t="s">
        <v>30</v>
      </c>
      <c r="E379" s="23"/>
      <c r="F379" s="40">
        <f>SUM(F374:F378)</f>
        <v>13.950000000000001</v>
      </c>
      <c r="G379" s="40">
        <f>SUM(G374:G378)</f>
        <v>23.1</v>
      </c>
      <c r="H379" s="40">
        <f>SUM(H374:H378)</f>
        <v>78.80999999999999</v>
      </c>
      <c r="I379" s="41">
        <f>SUM(I374:I378)</f>
        <v>580.3</v>
      </c>
      <c r="J379" s="41">
        <f>SUM(J374:J378)</f>
        <v>494</v>
      </c>
      <c r="K379" s="41">
        <f>SUM(K374:K378)</f>
        <v>37</v>
      </c>
      <c r="L379" s="41">
        <f>SUM(L374:L378)</f>
        <v>197</v>
      </c>
      <c r="M379" s="37">
        <f>SUM(M374:M378)</f>
        <v>1.03</v>
      </c>
      <c r="N379" s="37">
        <f>SUM(N374:N378)</f>
        <v>0.12000000000000001</v>
      </c>
      <c r="O379" s="37">
        <f>SUM(O374:O378)</f>
        <v>2.2600000000000002</v>
      </c>
      <c r="P379" s="37">
        <f>SUM(P374:P378)</f>
        <v>0.30000000000000004</v>
      </c>
    </row>
    <row r="380" spans="1:16" ht="14.25" customHeight="1">
      <c r="A380" s="16"/>
      <c r="B380" s="16"/>
      <c r="C380" s="19"/>
      <c r="D380" s="22" t="s">
        <v>56</v>
      </c>
      <c r="E380" s="23"/>
      <c r="F380" s="17"/>
      <c r="G380" s="17"/>
      <c r="H380" s="17"/>
      <c r="I380" s="18"/>
      <c r="J380" s="18"/>
      <c r="K380" s="18"/>
      <c r="L380" s="18"/>
      <c r="M380" s="19"/>
      <c r="N380" s="19"/>
      <c r="O380" s="19"/>
      <c r="P380" s="19"/>
    </row>
    <row r="381" spans="1:16" ht="26.25" customHeight="1">
      <c r="A381" s="16">
        <v>96</v>
      </c>
      <c r="B381" s="27">
        <v>18.77</v>
      </c>
      <c r="C381" s="28">
        <v>25.47</v>
      </c>
      <c r="D381" s="33" t="s">
        <v>139</v>
      </c>
      <c r="E381" s="30" t="s">
        <v>179</v>
      </c>
      <c r="F381" s="31">
        <v>5.5</v>
      </c>
      <c r="G381" s="31">
        <v>4.7</v>
      </c>
      <c r="H381" s="31">
        <v>16.6</v>
      </c>
      <c r="I381" s="32">
        <v>127</v>
      </c>
      <c r="J381" s="32">
        <v>19</v>
      </c>
      <c r="K381" s="32">
        <v>26</v>
      </c>
      <c r="L381" s="32">
        <v>99</v>
      </c>
      <c r="M381" s="28">
        <v>1.15</v>
      </c>
      <c r="N381" s="28">
        <v>0.1</v>
      </c>
      <c r="O381" s="28">
        <v>7.1</v>
      </c>
      <c r="P381" s="28">
        <v>0.01</v>
      </c>
    </row>
    <row r="382" spans="1:16" ht="13.5" customHeight="1">
      <c r="A382" s="27" t="s">
        <v>192</v>
      </c>
      <c r="B382" s="27">
        <v>44.77</v>
      </c>
      <c r="C382" s="28">
        <v>64.53</v>
      </c>
      <c r="D382" s="33" t="s">
        <v>193</v>
      </c>
      <c r="E382" s="30" t="s">
        <v>25</v>
      </c>
      <c r="F382" s="31">
        <v>12.5</v>
      </c>
      <c r="G382" s="31">
        <v>12</v>
      </c>
      <c r="H382" s="31">
        <v>16.5</v>
      </c>
      <c r="I382" s="32">
        <v>224</v>
      </c>
      <c r="J382" s="32">
        <v>21.1</v>
      </c>
      <c r="K382" s="32">
        <v>37.2</v>
      </c>
      <c r="L382" s="32">
        <v>73</v>
      </c>
      <c r="M382" s="28">
        <v>2.2</v>
      </c>
      <c r="N382" s="28">
        <v>0.18</v>
      </c>
      <c r="O382" s="28">
        <v>39</v>
      </c>
      <c r="P382" s="28">
        <v>0.02</v>
      </c>
    </row>
    <row r="383" spans="1:16" ht="14.25" customHeight="1">
      <c r="A383" s="27">
        <v>342</v>
      </c>
      <c r="B383" s="28">
        <v>1.96</v>
      </c>
      <c r="C383" s="28">
        <v>8.4</v>
      </c>
      <c r="D383" s="34" t="s">
        <v>121</v>
      </c>
      <c r="E383" s="30" t="s">
        <v>25</v>
      </c>
      <c r="F383" s="31">
        <v>0.2</v>
      </c>
      <c r="G383" s="31">
        <v>0.1</v>
      </c>
      <c r="H383" s="31">
        <v>14</v>
      </c>
      <c r="I383" s="32">
        <v>58</v>
      </c>
      <c r="J383" s="32">
        <v>8</v>
      </c>
      <c r="K383" s="32">
        <v>5</v>
      </c>
      <c r="L383" s="32">
        <v>6</v>
      </c>
      <c r="M383" s="28">
        <v>0.95</v>
      </c>
      <c r="N383" s="28">
        <v>0.01</v>
      </c>
      <c r="O383" s="28">
        <v>2.09</v>
      </c>
      <c r="P383" s="28">
        <v>0</v>
      </c>
    </row>
    <row r="384" spans="1:16" s="1" customFormat="1" ht="25.5" customHeight="1">
      <c r="A384" s="16"/>
      <c r="B384" s="27">
        <v>2.92</v>
      </c>
      <c r="C384" s="28">
        <v>4.92</v>
      </c>
      <c r="D384" s="35" t="s">
        <v>39</v>
      </c>
      <c r="E384" s="23" t="s">
        <v>40</v>
      </c>
      <c r="F384" s="17">
        <v>3.8</v>
      </c>
      <c r="G384" s="17">
        <v>0.8</v>
      </c>
      <c r="H384" s="17">
        <v>25.1</v>
      </c>
      <c r="I384" s="18">
        <v>123</v>
      </c>
      <c r="J384" s="18">
        <v>28</v>
      </c>
      <c r="K384" s="18">
        <v>0</v>
      </c>
      <c r="L384" s="18">
        <v>0</v>
      </c>
      <c r="M384" s="19">
        <v>1.48</v>
      </c>
      <c r="N384" s="19">
        <v>0.17</v>
      </c>
      <c r="O384" s="19">
        <v>0</v>
      </c>
      <c r="P384" s="19">
        <v>0</v>
      </c>
    </row>
    <row r="385" spans="1:16" ht="14.25" customHeight="1">
      <c r="A385" s="16"/>
      <c r="B385" s="44">
        <f>SUM(B381:B384)</f>
        <v>68.42</v>
      </c>
      <c r="C385" s="45">
        <f>SUM(C381:C384)</f>
        <v>103.32000000000001</v>
      </c>
      <c r="D385" s="38" t="s">
        <v>30</v>
      </c>
      <c r="E385" s="23"/>
      <c r="F385" s="40">
        <f>SUM(F381:F384)</f>
        <v>22</v>
      </c>
      <c r="G385" s="40">
        <f>SUM(G381:G384)</f>
        <v>17.6</v>
      </c>
      <c r="H385" s="40">
        <f>SUM(H381:H384)</f>
        <v>72.2</v>
      </c>
      <c r="I385" s="41">
        <f>SUM(I381:I384)</f>
        <v>532</v>
      </c>
      <c r="J385" s="41">
        <f>SUM(J381:J384)</f>
        <v>76.1</v>
      </c>
      <c r="K385" s="41">
        <f>SUM(K381:K384)</f>
        <v>68.2</v>
      </c>
      <c r="L385" s="41">
        <f>SUM(L381:L384)</f>
        <v>178</v>
      </c>
      <c r="M385" s="37">
        <f>SUM(M381:M384)</f>
        <v>5.780000000000001</v>
      </c>
      <c r="N385" s="37">
        <f>SUM(N381:N384)</f>
        <v>0.45999999999999996</v>
      </c>
      <c r="O385" s="37">
        <f>SUM(O381:O384)</f>
        <v>48.190000000000005</v>
      </c>
      <c r="P385" s="37">
        <f>SUM(P381:P384)</f>
        <v>0.03</v>
      </c>
    </row>
    <row r="386" spans="1:16" ht="14.25" customHeight="1">
      <c r="A386" s="16"/>
      <c r="B386" s="27"/>
      <c r="C386" s="28"/>
      <c r="D386" s="22" t="s">
        <v>41</v>
      </c>
      <c r="E386" s="23"/>
      <c r="F386" s="17"/>
      <c r="G386" s="17"/>
      <c r="H386" s="17"/>
      <c r="I386" s="18"/>
      <c r="J386" s="18"/>
      <c r="K386" s="18"/>
      <c r="L386" s="18"/>
      <c r="M386" s="19"/>
      <c r="N386" s="19"/>
      <c r="O386" s="19"/>
      <c r="P386" s="19"/>
    </row>
    <row r="387" spans="1:17" ht="14.25" customHeight="1">
      <c r="A387" s="27" t="s">
        <v>42</v>
      </c>
      <c r="B387" s="46">
        <v>17.44</v>
      </c>
      <c r="C387" s="28">
        <v>25.51</v>
      </c>
      <c r="D387" s="47" t="s">
        <v>43</v>
      </c>
      <c r="E387" s="23" t="s">
        <v>44</v>
      </c>
      <c r="F387" s="17">
        <v>12.2</v>
      </c>
      <c r="G387" s="17">
        <v>14.4</v>
      </c>
      <c r="H387" s="17">
        <v>26.4</v>
      </c>
      <c r="I387" s="18">
        <v>284</v>
      </c>
      <c r="J387" s="18">
        <v>275</v>
      </c>
      <c r="K387" s="18">
        <v>24</v>
      </c>
      <c r="L387" s="18">
        <v>194</v>
      </c>
      <c r="M387" s="19">
        <v>0.9</v>
      </c>
      <c r="N387" s="19">
        <v>0.07</v>
      </c>
      <c r="O387" s="19">
        <v>0.05</v>
      </c>
      <c r="P387" s="19">
        <v>0.03</v>
      </c>
      <c r="Q387" s="28"/>
    </row>
    <row r="388" spans="1:17" ht="14.25" customHeight="1">
      <c r="A388" s="16">
        <v>389</v>
      </c>
      <c r="B388" s="27">
        <v>6.81</v>
      </c>
      <c r="C388" s="28">
        <v>14.4</v>
      </c>
      <c r="D388" s="35" t="s">
        <v>125</v>
      </c>
      <c r="E388" s="30" t="s">
        <v>25</v>
      </c>
      <c r="F388" s="17">
        <v>0</v>
      </c>
      <c r="G388" s="17">
        <v>0</v>
      </c>
      <c r="H388" s="17">
        <v>22.4</v>
      </c>
      <c r="I388" s="18">
        <v>90</v>
      </c>
      <c r="J388" s="18">
        <v>0</v>
      </c>
      <c r="K388" s="18">
        <v>0</v>
      </c>
      <c r="L388" s="18">
        <v>0</v>
      </c>
      <c r="M388" s="19">
        <v>0</v>
      </c>
      <c r="N388" s="19">
        <v>0</v>
      </c>
      <c r="O388" s="19">
        <v>0</v>
      </c>
      <c r="P388" s="19">
        <v>0</v>
      </c>
      <c r="Q388" s="55"/>
    </row>
    <row r="389" spans="1:16" ht="14.25" customHeight="1">
      <c r="A389" s="16"/>
      <c r="B389" s="44">
        <f>SUM(B387:B388)</f>
        <v>24.25</v>
      </c>
      <c r="C389" s="45">
        <f>SUM(C387:C388)</f>
        <v>39.910000000000004</v>
      </c>
      <c r="D389" s="38" t="s">
        <v>30</v>
      </c>
      <c r="E389" s="23"/>
      <c r="F389" s="40">
        <f>SUM(F387:F388)</f>
        <v>12.2</v>
      </c>
      <c r="G389" s="40">
        <f>SUM(G387:G388)</f>
        <v>14.4</v>
      </c>
      <c r="H389" s="40">
        <f>SUM(H387:H388)</f>
        <v>48.8</v>
      </c>
      <c r="I389" s="41">
        <f>SUM(I387:I388)</f>
        <v>374</v>
      </c>
      <c r="J389" s="41">
        <f>SUM(J387:J388)</f>
        <v>275</v>
      </c>
      <c r="K389" s="41">
        <f>SUM(K387:K388)</f>
        <v>24</v>
      </c>
      <c r="L389" s="41">
        <f>SUM(L387:L388)</f>
        <v>194</v>
      </c>
      <c r="M389" s="37">
        <f>SUM(M387:M388)</f>
        <v>0.9</v>
      </c>
      <c r="N389" s="37">
        <f>SUM(N387:N388)</f>
        <v>0.07</v>
      </c>
      <c r="O389" s="37">
        <f>SUM(O387:O388)</f>
        <v>0.05</v>
      </c>
      <c r="P389" s="37">
        <f>SUM(P387:P388)</f>
        <v>0.03</v>
      </c>
    </row>
    <row r="390" spans="1:16" ht="14.25" customHeight="1">
      <c r="A390" s="16"/>
      <c r="B390" s="27"/>
      <c r="C390" s="28"/>
      <c r="D390" s="79" t="s">
        <v>47</v>
      </c>
      <c r="E390" s="99"/>
      <c r="F390" s="49">
        <f>F379+F385+F389</f>
        <v>48.150000000000006</v>
      </c>
      <c r="G390" s="49">
        <f>G379+G385+G389</f>
        <v>55.1</v>
      </c>
      <c r="H390" s="49">
        <f>H379+H385+H389</f>
        <v>199.81</v>
      </c>
      <c r="I390" s="50">
        <f>I379+I385+I389</f>
        <v>1486.3</v>
      </c>
      <c r="J390" s="50">
        <f>J379+J385+J389</f>
        <v>845.1</v>
      </c>
      <c r="K390" s="50">
        <f>K379+K385+K389</f>
        <v>129.2</v>
      </c>
      <c r="L390" s="50">
        <f>L379+L385+L389</f>
        <v>569</v>
      </c>
      <c r="M390" s="51">
        <f>M379+M385+M389</f>
        <v>7.710000000000002</v>
      </c>
      <c r="N390" s="51">
        <f>N379+N385+N389</f>
        <v>0.6499999999999999</v>
      </c>
      <c r="O390" s="51">
        <f>O379+O385+O389</f>
        <v>50.5</v>
      </c>
      <c r="P390" s="51">
        <f>P379+P385+P389</f>
        <v>0.3600000000000001</v>
      </c>
    </row>
    <row r="391" spans="1:16" ht="14.25" customHeight="1">
      <c r="A391" s="16"/>
      <c r="B391" s="27"/>
      <c r="C391" s="28"/>
      <c r="D391" s="21" t="s">
        <v>48</v>
      </c>
      <c r="E391" s="23"/>
      <c r="F391" s="17"/>
      <c r="G391" s="17"/>
      <c r="H391" s="17"/>
      <c r="I391" s="18"/>
      <c r="J391" s="18"/>
      <c r="K391" s="18"/>
      <c r="L391" s="18"/>
      <c r="M391" s="19"/>
      <c r="N391" s="19"/>
      <c r="O391" s="19"/>
      <c r="P391" s="19"/>
    </row>
    <row r="392" spans="1:16" ht="14.25" customHeight="1">
      <c r="A392" s="16"/>
      <c r="B392" s="27"/>
      <c r="C392" s="28"/>
      <c r="D392" s="22" t="s">
        <v>49</v>
      </c>
      <c r="E392" s="23"/>
      <c r="F392" s="17"/>
      <c r="G392" s="17"/>
      <c r="H392" s="17"/>
      <c r="I392" s="18"/>
      <c r="J392" s="18"/>
      <c r="K392" s="18"/>
      <c r="L392" s="18"/>
      <c r="M392" s="19"/>
      <c r="N392" s="19"/>
      <c r="O392" s="19"/>
      <c r="P392" s="19"/>
    </row>
    <row r="393" spans="1:16" ht="14.25" customHeight="1">
      <c r="A393" s="27"/>
      <c r="B393" s="27">
        <v>9.15</v>
      </c>
      <c r="C393" s="28">
        <v>11.39</v>
      </c>
      <c r="D393" s="29" t="s">
        <v>22</v>
      </c>
      <c r="E393" s="30" t="s">
        <v>23</v>
      </c>
      <c r="F393" s="31">
        <v>0.15</v>
      </c>
      <c r="G393" s="31">
        <v>10.9</v>
      </c>
      <c r="H393" s="31">
        <v>0.21</v>
      </c>
      <c r="I393" s="32">
        <v>99.3</v>
      </c>
      <c r="J393" s="32">
        <v>2</v>
      </c>
      <c r="K393" s="32">
        <v>0</v>
      </c>
      <c r="L393" s="32">
        <v>3</v>
      </c>
      <c r="M393" s="31">
        <v>0.03</v>
      </c>
      <c r="N393" s="31">
        <v>0</v>
      </c>
      <c r="O393" s="31">
        <v>0</v>
      </c>
      <c r="P393" s="31">
        <v>0.09</v>
      </c>
    </row>
    <row r="394" spans="1:16" ht="14.25" customHeight="1">
      <c r="A394" s="27" t="s">
        <v>194</v>
      </c>
      <c r="B394" s="27">
        <v>30.02</v>
      </c>
      <c r="C394" s="28">
        <v>45.12</v>
      </c>
      <c r="D394" s="29" t="s">
        <v>195</v>
      </c>
      <c r="E394" s="30" t="s">
        <v>35</v>
      </c>
      <c r="F394" s="31">
        <v>16.5</v>
      </c>
      <c r="G394" s="31">
        <v>17.1</v>
      </c>
      <c r="H394" s="31">
        <v>9.3</v>
      </c>
      <c r="I394" s="32">
        <v>257</v>
      </c>
      <c r="J394" s="32">
        <v>32</v>
      </c>
      <c r="K394" s="32">
        <v>16</v>
      </c>
      <c r="L394" s="32">
        <v>107</v>
      </c>
      <c r="M394" s="28">
        <v>1.2</v>
      </c>
      <c r="N394" s="28">
        <v>0.2</v>
      </c>
      <c r="O394" s="28">
        <v>0.2</v>
      </c>
      <c r="P394" s="28">
        <v>0.03</v>
      </c>
    </row>
    <row r="395" spans="1:16" s="1" customFormat="1" ht="12.75" customHeight="1">
      <c r="A395" s="16">
        <v>312</v>
      </c>
      <c r="B395" s="27">
        <v>14.2</v>
      </c>
      <c r="C395" s="28">
        <v>17.97</v>
      </c>
      <c r="D395" s="34" t="s">
        <v>63</v>
      </c>
      <c r="E395" s="23" t="s">
        <v>37</v>
      </c>
      <c r="F395" s="17">
        <v>3.8</v>
      </c>
      <c r="G395" s="17">
        <v>6.3</v>
      </c>
      <c r="H395" s="17">
        <v>14.5</v>
      </c>
      <c r="I395" s="18">
        <v>130</v>
      </c>
      <c r="J395" s="18">
        <v>46</v>
      </c>
      <c r="K395" s="18">
        <v>33</v>
      </c>
      <c r="L395" s="18">
        <v>99</v>
      </c>
      <c r="M395" s="19">
        <v>1.18</v>
      </c>
      <c r="N395" s="19">
        <v>0.011</v>
      </c>
      <c r="O395" s="19">
        <v>0.36</v>
      </c>
      <c r="P395" s="19">
        <v>0.056</v>
      </c>
    </row>
    <row r="396" spans="1:16" ht="14.25" customHeight="1">
      <c r="A396" s="27">
        <v>71</v>
      </c>
      <c r="B396" s="27">
        <v>2.15</v>
      </c>
      <c r="C396" s="28">
        <v>7.58</v>
      </c>
      <c r="D396" s="33" t="s">
        <v>132</v>
      </c>
      <c r="E396" s="30" t="s">
        <v>196</v>
      </c>
      <c r="F396" s="31">
        <v>0.4</v>
      </c>
      <c r="G396" s="31">
        <v>0.05</v>
      </c>
      <c r="H396" s="31">
        <v>1.3</v>
      </c>
      <c r="I396" s="32">
        <v>7</v>
      </c>
      <c r="J396" s="32">
        <v>12</v>
      </c>
      <c r="K396" s="32">
        <v>7</v>
      </c>
      <c r="L396" s="32">
        <v>21</v>
      </c>
      <c r="M396" s="28">
        <v>0.3</v>
      </c>
      <c r="N396" s="28">
        <v>0.02</v>
      </c>
      <c r="O396" s="28">
        <v>5</v>
      </c>
      <c r="P396" s="28">
        <v>0</v>
      </c>
    </row>
    <row r="397" spans="1:16" ht="12.75" customHeight="1">
      <c r="A397" s="27">
        <v>376</v>
      </c>
      <c r="B397" s="28">
        <v>0.85</v>
      </c>
      <c r="C397" s="28">
        <v>1.45</v>
      </c>
      <c r="D397" s="34" t="s">
        <v>38</v>
      </c>
      <c r="E397" s="30" t="s">
        <v>25</v>
      </c>
      <c r="F397" s="31">
        <v>0.2</v>
      </c>
      <c r="G397" s="31">
        <v>0.1</v>
      </c>
      <c r="H397" s="31">
        <v>10.1</v>
      </c>
      <c r="I397" s="32">
        <v>41</v>
      </c>
      <c r="J397" s="32">
        <v>5</v>
      </c>
      <c r="K397" s="32">
        <v>4</v>
      </c>
      <c r="L397" s="32">
        <v>8</v>
      </c>
      <c r="M397" s="28">
        <v>0.85</v>
      </c>
      <c r="N397" s="28">
        <v>0</v>
      </c>
      <c r="O397" s="28">
        <v>0.1</v>
      </c>
      <c r="P397" s="28">
        <v>0</v>
      </c>
    </row>
    <row r="398" spans="1:16" ht="14.25" customHeight="1">
      <c r="A398" s="16"/>
      <c r="B398" s="16">
        <v>1.65</v>
      </c>
      <c r="C398" s="28">
        <v>3.15</v>
      </c>
      <c r="D398" s="35" t="s">
        <v>28</v>
      </c>
      <c r="E398" s="23" t="s">
        <v>29</v>
      </c>
      <c r="F398" s="17">
        <v>2</v>
      </c>
      <c r="G398" s="17">
        <v>0.5</v>
      </c>
      <c r="H398" s="17">
        <v>14.3</v>
      </c>
      <c r="I398" s="18">
        <v>70</v>
      </c>
      <c r="J398" s="18">
        <v>10</v>
      </c>
      <c r="K398" s="18">
        <v>0</v>
      </c>
      <c r="L398" s="18">
        <v>0</v>
      </c>
      <c r="M398" s="19">
        <v>0.5</v>
      </c>
      <c r="N398" s="19">
        <v>0.08</v>
      </c>
      <c r="O398" s="19">
        <v>0</v>
      </c>
      <c r="P398" s="19">
        <v>0</v>
      </c>
    </row>
    <row r="399" spans="1:16" ht="14.25" customHeight="1">
      <c r="A399" s="16"/>
      <c r="B399" s="37">
        <f>SUM(B394:B398)</f>
        <v>48.87</v>
      </c>
      <c r="C399" s="37">
        <f>SUM(C393:C398)</f>
        <v>86.66000000000001</v>
      </c>
      <c r="D399" s="38" t="s">
        <v>30</v>
      </c>
      <c r="E399" s="23"/>
      <c r="F399" s="40">
        <f>SUM(F393:F398)</f>
        <v>23.049999999999997</v>
      </c>
      <c r="G399" s="40">
        <f>SUM(G393:G398)</f>
        <v>34.95</v>
      </c>
      <c r="H399" s="40">
        <f>SUM(H393:H398)</f>
        <v>49.71</v>
      </c>
      <c r="I399" s="41">
        <f>SUM(I393:I398)</f>
        <v>604.3</v>
      </c>
      <c r="J399" s="41">
        <f>SUM(J393:J398)</f>
        <v>107</v>
      </c>
      <c r="K399" s="41">
        <f>SUM(K393:K398)</f>
        <v>60</v>
      </c>
      <c r="L399" s="41">
        <f>SUM(L393:L398)</f>
        <v>238</v>
      </c>
      <c r="M399" s="37">
        <f>SUM(M393:M398)</f>
        <v>4.06</v>
      </c>
      <c r="N399" s="37">
        <f>SUM(N393:N398)</f>
        <v>0.311</v>
      </c>
      <c r="O399" s="37">
        <f>SUM(O393:O398)</f>
        <v>5.66</v>
      </c>
      <c r="P399" s="37">
        <f>SUM(P393:P398)</f>
        <v>0.176</v>
      </c>
    </row>
    <row r="400" spans="1:16" ht="14.25" customHeight="1">
      <c r="A400" s="16"/>
      <c r="B400" s="16"/>
      <c r="C400" s="19"/>
      <c r="D400" s="22" t="s">
        <v>31</v>
      </c>
      <c r="E400" s="23"/>
      <c r="F400" s="17"/>
      <c r="G400" s="17"/>
      <c r="H400" s="17"/>
      <c r="I400" s="18"/>
      <c r="J400" s="18"/>
      <c r="K400" s="18"/>
      <c r="L400" s="18"/>
      <c r="M400" s="19"/>
      <c r="N400" s="19"/>
      <c r="O400" s="19"/>
      <c r="P400" s="19"/>
    </row>
    <row r="401" spans="1:256" s="42" customFormat="1" ht="24" customHeight="1">
      <c r="A401" s="27">
        <v>102</v>
      </c>
      <c r="B401" s="27">
        <v>5.09</v>
      </c>
      <c r="C401" s="28">
        <v>21</v>
      </c>
      <c r="D401" s="52" t="s">
        <v>77</v>
      </c>
      <c r="E401" s="30" t="s">
        <v>33</v>
      </c>
      <c r="F401" s="31">
        <v>8.8</v>
      </c>
      <c r="G401" s="31">
        <v>4.1</v>
      </c>
      <c r="H401" s="31">
        <v>14.5</v>
      </c>
      <c r="I401" s="32">
        <v>127</v>
      </c>
      <c r="J401" s="32">
        <v>24</v>
      </c>
      <c r="K401" s="32">
        <v>33</v>
      </c>
      <c r="L401" s="32">
        <v>107</v>
      </c>
      <c r="M401" s="28">
        <v>2.14</v>
      </c>
      <c r="N401" s="28">
        <v>0.23</v>
      </c>
      <c r="O401" s="28">
        <v>5</v>
      </c>
      <c r="P401" s="28">
        <v>0</v>
      </c>
      <c r="IV401" s="43"/>
    </row>
    <row r="402" spans="1:16" ht="14.25" customHeight="1">
      <c r="A402" s="16" t="s">
        <v>78</v>
      </c>
      <c r="B402" s="16">
        <v>52.16</v>
      </c>
      <c r="C402" s="28">
        <v>59.99</v>
      </c>
      <c r="D402" s="35" t="s">
        <v>79</v>
      </c>
      <c r="E402" s="23" t="s">
        <v>80</v>
      </c>
      <c r="F402" s="17">
        <v>17</v>
      </c>
      <c r="G402" s="17">
        <v>10</v>
      </c>
      <c r="H402" s="17">
        <v>4.3</v>
      </c>
      <c r="I402" s="18">
        <v>176</v>
      </c>
      <c r="J402" s="18">
        <v>14</v>
      </c>
      <c r="K402" s="18">
        <v>21</v>
      </c>
      <c r="L402" s="18">
        <v>141</v>
      </c>
      <c r="M402" s="19">
        <v>0.6000000000000001</v>
      </c>
      <c r="N402" s="19">
        <v>0.16</v>
      </c>
      <c r="O402" s="19">
        <v>0.5700000000000001</v>
      </c>
      <c r="P402" s="19">
        <v>0.02</v>
      </c>
    </row>
    <row r="403" spans="1:16" s="1" customFormat="1" ht="12.75" customHeight="1">
      <c r="A403" s="16">
        <v>304</v>
      </c>
      <c r="B403" s="27">
        <v>9.19</v>
      </c>
      <c r="C403" s="28">
        <v>14.37</v>
      </c>
      <c r="D403" s="35" t="s">
        <v>81</v>
      </c>
      <c r="E403" s="30" t="s">
        <v>37</v>
      </c>
      <c r="F403" s="17">
        <v>4.4</v>
      </c>
      <c r="G403" s="17">
        <v>7.5</v>
      </c>
      <c r="H403" s="17">
        <v>33.7</v>
      </c>
      <c r="I403" s="18">
        <v>220</v>
      </c>
      <c r="J403" s="18">
        <v>2</v>
      </c>
      <c r="K403" s="18">
        <v>23</v>
      </c>
      <c r="L403" s="18">
        <v>73</v>
      </c>
      <c r="M403" s="19">
        <v>0.62</v>
      </c>
      <c r="N403" s="19">
        <v>0.03</v>
      </c>
      <c r="O403" s="19">
        <v>0</v>
      </c>
      <c r="P403" s="19">
        <v>0.04</v>
      </c>
    </row>
    <row r="404" spans="1:16" ht="14.25" customHeight="1">
      <c r="A404" s="16">
        <v>348</v>
      </c>
      <c r="B404" s="27">
        <v>7.14</v>
      </c>
      <c r="C404" s="28">
        <v>6.69</v>
      </c>
      <c r="D404" s="53" t="s">
        <v>127</v>
      </c>
      <c r="E404" s="23" t="s">
        <v>25</v>
      </c>
      <c r="F404" s="17">
        <v>1</v>
      </c>
      <c r="G404" s="17">
        <v>0</v>
      </c>
      <c r="H404" s="17">
        <v>13.2</v>
      </c>
      <c r="I404" s="18">
        <v>86</v>
      </c>
      <c r="J404" s="18">
        <v>33</v>
      </c>
      <c r="K404" s="18">
        <v>21</v>
      </c>
      <c r="L404" s="18">
        <v>29</v>
      </c>
      <c r="M404" s="19">
        <v>0.69</v>
      </c>
      <c r="N404" s="19">
        <v>0.02</v>
      </c>
      <c r="O404" s="19">
        <v>0.89</v>
      </c>
      <c r="P404" s="19">
        <v>0</v>
      </c>
    </row>
    <row r="405" spans="1:16" s="1" customFormat="1" ht="25.5" customHeight="1">
      <c r="A405" s="16"/>
      <c r="B405" s="27">
        <v>2.92</v>
      </c>
      <c r="C405" s="28">
        <v>4.92</v>
      </c>
      <c r="D405" s="35" t="s">
        <v>39</v>
      </c>
      <c r="E405" s="23" t="s">
        <v>40</v>
      </c>
      <c r="F405" s="17">
        <v>3.8</v>
      </c>
      <c r="G405" s="17">
        <v>0.8</v>
      </c>
      <c r="H405" s="17">
        <v>25.1</v>
      </c>
      <c r="I405" s="18">
        <v>123</v>
      </c>
      <c r="J405" s="18">
        <v>28</v>
      </c>
      <c r="K405" s="18">
        <v>0</v>
      </c>
      <c r="L405" s="18">
        <v>0</v>
      </c>
      <c r="M405" s="19">
        <v>1.48</v>
      </c>
      <c r="N405" s="19">
        <v>0.17</v>
      </c>
      <c r="O405" s="19">
        <v>0</v>
      </c>
      <c r="P405" s="19">
        <v>0</v>
      </c>
    </row>
    <row r="406" spans="1:16" ht="14.25" customHeight="1">
      <c r="A406" s="16"/>
      <c r="B406" s="36">
        <f>SUM(B401:B405)</f>
        <v>76.5</v>
      </c>
      <c r="C406" s="37">
        <f>SUM(C401:C405)</f>
        <v>106.97</v>
      </c>
      <c r="D406" s="38" t="s">
        <v>30</v>
      </c>
      <c r="E406" s="23"/>
      <c r="F406" s="40">
        <f>SUM(F401:F405)</f>
        <v>35</v>
      </c>
      <c r="G406" s="40">
        <f>SUM(G401:G405)</f>
        <v>22.4</v>
      </c>
      <c r="H406" s="40">
        <f>SUM(H401:H405)</f>
        <v>90.80000000000001</v>
      </c>
      <c r="I406" s="41">
        <f>SUM(I401:I405)</f>
        <v>732</v>
      </c>
      <c r="J406" s="41">
        <f>SUM(J401:J405)</f>
        <v>101</v>
      </c>
      <c r="K406" s="41">
        <f>SUM(K401:K405)</f>
        <v>98</v>
      </c>
      <c r="L406" s="41">
        <f>SUM(L401:L405)</f>
        <v>350</v>
      </c>
      <c r="M406" s="37">
        <f>SUM(M401:M405)</f>
        <v>5.53</v>
      </c>
      <c r="N406" s="37">
        <f>SUM(N401:N405)</f>
        <v>0.61</v>
      </c>
      <c r="O406" s="37">
        <f>SUM(O401:O405)</f>
        <v>6.46</v>
      </c>
      <c r="P406" s="37">
        <f>SUM(P401:P405)</f>
        <v>0.06</v>
      </c>
    </row>
    <row r="407" spans="1:16" ht="14.25" customHeight="1">
      <c r="A407" s="16"/>
      <c r="B407" s="27"/>
      <c r="C407" s="28"/>
      <c r="D407" s="22" t="s">
        <v>41</v>
      </c>
      <c r="E407" s="23"/>
      <c r="F407" s="17"/>
      <c r="G407" s="17"/>
      <c r="H407" s="17"/>
      <c r="I407" s="18"/>
      <c r="J407" s="18"/>
      <c r="K407" s="18"/>
      <c r="L407" s="18"/>
      <c r="M407" s="19"/>
      <c r="N407" s="19"/>
      <c r="O407" s="19"/>
      <c r="P407" s="19"/>
    </row>
    <row r="408" spans="1:17" ht="14.25" customHeight="1">
      <c r="A408" s="27" t="s">
        <v>66</v>
      </c>
      <c r="B408" s="27">
        <v>20.11</v>
      </c>
      <c r="C408" s="28">
        <v>32.46</v>
      </c>
      <c r="D408" s="34" t="s">
        <v>67</v>
      </c>
      <c r="E408" s="30" t="s">
        <v>68</v>
      </c>
      <c r="F408" s="31">
        <v>10.3</v>
      </c>
      <c r="G408" s="31">
        <v>9.9</v>
      </c>
      <c r="H408" s="31">
        <v>19.4</v>
      </c>
      <c r="I408" s="32">
        <v>208</v>
      </c>
      <c r="J408" s="32">
        <v>25</v>
      </c>
      <c r="K408" s="32">
        <v>17</v>
      </c>
      <c r="L408" s="32">
        <v>102</v>
      </c>
      <c r="M408" s="28">
        <v>1.1</v>
      </c>
      <c r="N408" s="28">
        <v>0.14</v>
      </c>
      <c r="O408" s="28">
        <v>0.19</v>
      </c>
      <c r="P408" s="28">
        <v>0.01</v>
      </c>
      <c r="Q408" s="28"/>
    </row>
    <row r="409" spans="1:16" ht="17.25" customHeight="1">
      <c r="A409" s="27">
        <v>388</v>
      </c>
      <c r="B409" s="27">
        <v>6.04</v>
      </c>
      <c r="C409" s="28">
        <v>7.85</v>
      </c>
      <c r="D409" s="34" t="s">
        <v>69</v>
      </c>
      <c r="E409" s="30" t="s">
        <v>25</v>
      </c>
      <c r="F409" s="31">
        <v>0.7</v>
      </c>
      <c r="G409" s="31">
        <v>0.3</v>
      </c>
      <c r="H409" s="31">
        <v>24.6</v>
      </c>
      <c r="I409" s="32">
        <v>104</v>
      </c>
      <c r="J409" s="32">
        <v>10</v>
      </c>
      <c r="K409" s="32">
        <v>3</v>
      </c>
      <c r="L409" s="32">
        <v>3</v>
      </c>
      <c r="M409" s="28">
        <v>0.65</v>
      </c>
      <c r="N409" s="28">
        <v>0.01</v>
      </c>
      <c r="O409" s="28">
        <v>20</v>
      </c>
      <c r="P409" s="28">
        <v>0</v>
      </c>
    </row>
    <row r="410" spans="1:16" ht="14.25" customHeight="1">
      <c r="A410" s="16"/>
      <c r="B410" s="44">
        <f>SUM(B408:B409)</f>
        <v>26.15</v>
      </c>
      <c r="C410" s="45">
        <f>SUM(C408:C409)</f>
        <v>40.31</v>
      </c>
      <c r="D410" s="38" t="s">
        <v>30</v>
      </c>
      <c r="E410" s="23"/>
      <c r="F410" s="40">
        <f>SUM(F408:F409)</f>
        <v>11</v>
      </c>
      <c r="G410" s="40">
        <f>SUM(G408:G409)</f>
        <v>10.200000000000001</v>
      </c>
      <c r="H410" s="40">
        <f>SUM(H408:H409)</f>
        <v>44</v>
      </c>
      <c r="I410" s="41">
        <f>SUM(I408:I409)</f>
        <v>312</v>
      </c>
      <c r="J410" s="41">
        <f>SUM(J408:J409)</f>
        <v>35</v>
      </c>
      <c r="K410" s="41">
        <f>SUM(K408:K409)</f>
        <v>20</v>
      </c>
      <c r="L410" s="41">
        <f>SUM(L408:L409)</f>
        <v>105</v>
      </c>
      <c r="M410" s="37">
        <f>SUM(M408:M409)</f>
        <v>1.75</v>
      </c>
      <c r="N410" s="37">
        <f>SUM(N408:N409)</f>
        <v>0.15000000000000002</v>
      </c>
      <c r="O410" s="37">
        <f>SUM(O408:O409)</f>
        <v>20.19</v>
      </c>
      <c r="P410" s="37">
        <f>SUM(P408:P409)</f>
        <v>0.01</v>
      </c>
    </row>
    <row r="411" spans="1:16" ht="14.25" customHeight="1">
      <c r="A411" s="16"/>
      <c r="B411" s="27"/>
      <c r="C411" s="28"/>
      <c r="D411" s="79" t="s">
        <v>47</v>
      </c>
      <c r="E411" s="99"/>
      <c r="F411" s="49">
        <f>F399+F406+F410</f>
        <v>69.05</v>
      </c>
      <c r="G411" s="49">
        <f>G399+G406+G410</f>
        <v>67.55</v>
      </c>
      <c r="H411" s="49">
        <f>H399+H406+H410</f>
        <v>184.51000000000002</v>
      </c>
      <c r="I411" s="50">
        <f>I399+I406+I410</f>
        <v>1648.3</v>
      </c>
      <c r="J411" s="50">
        <f>J399+J406+J410</f>
        <v>243</v>
      </c>
      <c r="K411" s="50">
        <f>K399+K406+K410</f>
        <v>178</v>
      </c>
      <c r="L411" s="50">
        <f>L399+L406+L410</f>
        <v>693</v>
      </c>
      <c r="M411" s="51">
        <f>M399+M406+M410</f>
        <v>11.34</v>
      </c>
      <c r="N411" s="51">
        <f>N399+N406+N410</f>
        <v>1.0710000000000002</v>
      </c>
      <c r="O411" s="51">
        <f>O399+O406+O410</f>
        <v>32.31</v>
      </c>
      <c r="P411" s="51">
        <f>P399+P406+P410</f>
        <v>0.246</v>
      </c>
    </row>
    <row r="412" spans="1:16" ht="14.25" customHeight="1">
      <c r="A412" s="16"/>
      <c r="B412" s="27"/>
      <c r="C412" s="28"/>
      <c r="D412" s="21" t="s">
        <v>70</v>
      </c>
      <c r="E412" s="23"/>
      <c r="F412" s="17"/>
      <c r="G412" s="17"/>
      <c r="H412" s="17"/>
      <c r="I412" s="18"/>
      <c r="J412" s="18"/>
      <c r="K412" s="18"/>
      <c r="L412" s="18"/>
      <c r="M412" s="19"/>
      <c r="N412" s="19"/>
      <c r="O412" s="19"/>
      <c r="P412" s="19"/>
    </row>
    <row r="413" spans="1:16" ht="14.25" customHeight="1">
      <c r="A413" s="16"/>
      <c r="B413" s="27"/>
      <c r="C413" s="28"/>
      <c r="D413" s="22" t="s">
        <v>49</v>
      </c>
      <c r="E413" s="23"/>
      <c r="F413" s="17"/>
      <c r="G413" s="17"/>
      <c r="H413" s="17"/>
      <c r="I413" s="18"/>
      <c r="J413" s="18"/>
      <c r="K413" s="18"/>
      <c r="L413" s="18"/>
      <c r="M413" s="19"/>
      <c r="N413" s="19"/>
      <c r="O413" s="19"/>
      <c r="P413" s="19"/>
    </row>
    <row r="414" spans="1:16" ht="14.25" customHeight="1">
      <c r="A414" s="16">
        <v>14</v>
      </c>
      <c r="B414" s="28">
        <v>7.94</v>
      </c>
      <c r="C414" s="28">
        <v>6.72</v>
      </c>
      <c r="D414" s="35" t="s">
        <v>50</v>
      </c>
      <c r="E414" s="23" t="s">
        <v>51</v>
      </c>
      <c r="F414" s="17">
        <v>0.1</v>
      </c>
      <c r="G414" s="17">
        <v>6.2</v>
      </c>
      <c r="H414" s="17">
        <v>2.2</v>
      </c>
      <c r="I414" s="18">
        <v>65</v>
      </c>
      <c r="J414" s="18">
        <v>0</v>
      </c>
      <c r="K414" s="18">
        <v>0</v>
      </c>
      <c r="L414" s="18">
        <v>0</v>
      </c>
      <c r="M414" s="19">
        <v>0</v>
      </c>
      <c r="N414" s="19">
        <v>0</v>
      </c>
      <c r="O414" s="19">
        <v>0</v>
      </c>
      <c r="P414" s="19">
        <v>0</v>
      </c>
    </row>
    <row r="415" spans="1:16" s="1" customFormat="1" ht="12.75" customHeight="1">
      <c r="A415" s="27" t="s">
        <v>92</v>
      </c>
      <c r="B415" s="27">
        <v>32.49</v>
      </c>
      <c r="C415" s="28">
        <v>60.88</v>
      </c>
      <c r="D415" s="34" t="s">
        <v>174</v>
      </c>
      <c r="E415" s="30" t="s">
        <v>35</v>
      </c>
      <c r="F415" s="31">
        <v>24</v>
      </c>
      <c r="G415" s="31">
        <v>16.7</v>
      </c>
      <c r="H415" s="31">
        <v>12.4</v>
      </c>
      <c r="I415" s="32">
        <v>296</v>
      </c>
      <c r="J415" s="32">
        <v>17</v>
      </c>
      <c r="K415" s="32">
        <v>89</v>
      </c>
      <c r="L415" s="32">
        <v>173</v>
      </c>
      <c r="M415" s="28">
        <v>2.11</v>
      </c>
      <c r="N415" s="28">
        <v>0.11</v>
      </c>
      <c r="O415" s="28">
        <v>1.66</v>
      </c>
      <c r="P415" s="28">
        <v>0.084</v>
      </c>
    </row>
    <row r="416" spans="1:16" ht="14.25" customHeight="1">
      <c r="A416" s="16">
        <v>309</v>
      </c>
      <c r="B416" s="27">
        <v>6.87</v>
      </c>
      <c r="C416" s="28">
        <v>8.63</v>
      </c>
      <c r="D416" s="34" t="s">
        <v>160</v>
      </c>
      <c r="E416" s="23" t="s">
        <v>37</v>
      </c>
      <c r="F416" s="17">
        <v>6.5</v>
      </c>
      <c r="G416" s="17">
        <v>5.7</v>
      </c>
      <c r="H416" s="17">
        <v>33.5</v>
      </c>
      <c r="I416" s="18">
        <v>212</v>
      </c>
      <c r="J416" s="18">
        <v>8</v>
      </c>
      <c r="K416" s="18">
        <v>9</v>
      </c>
      <c r="L416" s="18">
        <v>42</v>
      </c>
      <c r="M416" s="19">
        <v>0.91</v>
      </c>
      <c r="N416" s="19">
        <v>0.07</v>
      </c>
      <c r="O416" s="19">
        <v>0</v>
      </c>
      <c r="P416" s="19">
        <v>0.03</v>
      </c>
    </row>
    <row r="417" spans="1:16" ht="14.25" customHeight="1">
      <c r="A417" s="27" t="s">
        <v>26</v>
      </c>
      <c r="B417" s="27">
        <v>5.11</v>
      </c>
      <c r="C417" s="28">
        <v>8.26</v>
      </c>
      <c r="D417" s="34" t="s">
        <v>27</v>
      </c>
      <c r="E417" s="30" t="s">
        <v>25</v>
      </c>
      <c r="F417" s="31">
        <v>2.3</v>
      </c>
      <c r="G417" s="31">
        <v>1.4</v>
      </c>
      <c r="H417" s="31">
        <v>22</v>
      </c>
      <c r="I417" s="32">
        <v>110</v>
      </c>
      <c r="J417" s="32">
        <v>60</v>
      </c>
      <c r="K417" s="32">
        <v>7</v>
      </c>
      <c r="L417" s="32">
        <v>45</v>
      </c>
      <c r="M417" s="28">
        <v>0.1</v>
      </c>
      <c r="N417" s="28">
        <v>0.02</v>
      </c>
      <c r="O417" s="28">
        <v>0.65</v>
      </c>
      <c r="P417" s="28">
        <v>0.01</v>
      </c>
    </row>
    <row r="418" spans="1:16" ht="14.25" customHeight="1">
      <c r="A418" s="16"/>
      <c r="B418" s="16">
        <v>1.65</v>
      </c>
      <c r="C418" s="28">
        <v>3.15</v>
      </c>
      <c r="D418" s="35" t="s">
        <v>28</v>
      </c>
      <c r="E418" s="23" t="s">
        <v>29</v>
      </c>
      <c r="F418" s="17">
        <v>2</v>
      </c>
      <c r="G418" s="17">
        <v>0.5</v>
      </c>
      <c r="H418" s="17">
        <v>14.3</v>
      </c>
      <c r="I418" s="18">
        <v>70</v>
      </c>
      <c r="J418" s="18">
        <v>10</v>
      </c>
      <c r="K418" s="18">
        <v>0</v>
      </c>
      <c r="L418" s="18">
        <v>0</v>
      </c>
      <c r="M418" s="19">
        <v>0.5</v>
      </c>
      <c r="N418" s="19">
        <v>0.08</v>
      </c>
      <c r="O418" s="19">
        <v>0</v>
      </c>
      <c r="P418" s="19">
        <v>0</v>
      </c>
    </row>
    <row r="419" spans="1:16" ht="14.25" customHeight="1">
      <c r="A419" s="16"/>
      <c r="B419" s="44">
        <f>SUM(B414:B418)</f>
        <v>54.059999999999995</v>
      </c>
      <c r="C419" s="45">
        <f>SUM(C414:C418)</f>
        <v>87.64000000000001</v>
      </c>
      <c r="D419" s="38" t="s">
        <v>30</v>
      </c>
      <c r="E419" s="23"/>
      <c r="F419" s="40">
        <f>SUM(F414:F418)</f>
        <v>34.9</v>
      </c>
      <c r="G419" s="40">
        <f>SUM(G414:G418)</f>
        <v>30.499999999999996</v>
      </c>
      <c r="H419" s="40">
        <f>SUM(H414:H418)</f>
        <v>84.4</v>
      </c>
      <c r="I419" s="41">
        <f>SUM(I414:I418)</f>
        <v>753</v>
      </c>
      <c r="J419" s="41">
        <f>SUM(J414:J418)</f>
        <v>95</v>
      </c>
      <c r="K419" s="41">
        <f>SUM(K414:K418)</f>
        <v>105</v>
      </c>
      <c r="L419" s="41">
        <f>SUM(L414:L418)</f>
        <v>260</v>
      </c>
      <c r="M419" s="37">
        <f>SUM(M414:M418)</f>
        <v>3.62</v>
      </c>
      <c r="N419" s="37">
        <f>SUM(N414:N418)</f>
        <v>0.28</v>
      </c>
      <c r="O419" s="37">
        <f>SUM(O414:O418)</f>
        <v>2.31</v>
      </c>
      <c r="P419" s="37">
        <f>SUM(P414:P418)</f>
        <v>0.124</v>
      </c>
    </row>
    <row r="420" spans="1:16" ht="14.25" customHeight="1">
      <c r="A420" s="16"/>
      <c r="B420" s="27"/>
      <c r="C420" s="28"/>
      <c r="D420" s="22" t="s">
        <v>31</v>
      </c>
      <c r="E420" s="23"/>
      <c r="F420" s="17"/>
      <c r="G420" s="17"/>
      <c r="H420" s="17"/>
      <c r="I420" s="18"/>
      <c r="J420" s="18"/>
      <c r="K420" s="18"/>
      <c r="L420" s="18"/>
      <c r="M420" s="19"/>
      <c r="N420" s="19"/>
      <c r="O420" s="19"/>
      <c r="P420" s="19"/>
    </row>
    <row r="421" spans="1:16" ht="24.75" customHeight="1">
      <c r="A421" s="16">
        <v>82</v>
      </c>
      <c r="B421" s="27">
        <v>17.03</v>
      </c>
      <c r="C421" s="28">
        <v>24.72</v>
      </c>
      <c r="D421" s="53" t="s">
        <v>118</v>
      </c>
      <c r="E421" s="23" t="s">
        <v>119</v>
      </c>
      <c r="F421" s="17">
        <v>4.2</v>
      </c>
      <c r="G421" s="17">
        <v>5.2</v>
      </c>
      <c r="H421" s="17">
        <v>9.3</v>
      </c>
      <c r="I421" s="18">
        <v>101</v>
      </c>
      <c r="J421" s="18">
        <v>37</v>
      </c>
      <c r="K421" s="18">
        <v>23</v>
      </c>
      <c r="L421" s="18">
        <v>76</v>
      </c>
      <c r="M421" s="19">
        <v>1.24</v>
      </c>
      <c r="N421" s="19">
        <v>0.05</v>
      </c>
      <c r="O421" s="19">
        <v>9.2</v>
      </c>
      <c r="P421" s="19">
        <v>0.01</v>
      </c>
    </row>
    <row r="422" spans="1:16" ht="25.5" customHeight="1">
      <c r="A422" s="27" t="s">
        <v>88</v>
      </c>
      <c r="B422" s="27">
        <v>33.42</v>
      </c>
      <c r="C422" s="28">
        <v>50</v>
      </c>
      <c r="D422" s="35" t="s">
        <v>89</v>
      </c>
      <c r="E422" s="30" t="s">
        <v>62</v>
      </c>
      <c r="F422" s="31">
        <v>15.2</v>
      </c>
      <c r="G422" s="31">
        <v>17</v>
      </c>
      <c r="H422" s="31">
        <v>11.5</v>
      </c>
      <c r="I422" s="32">
        <v>260</v>
      </c>
      <c r="J422" s="32">
        <v>116</v>
      </c>
      <c r="K422" s="32">
        <v>17</v>
      </c>
      <c r="L422" s="32">
        <v>123</v>
      </c>
      <c r="M422" s="28">
        <v>0.84</v>
      </c>
      <c r="N422" s="28">
        <v>0.2</v>
      </c>
      <c r="O422" s="28">
        <v>2.3</v>
      </c>
      <c r="P422" s="28">
        <v>0.04</v>
      </c>
    </row>
    <row r="423" spans="1:16" s="1" customFormat="1" ht="12.75" customHeight="1">
      <c r="A423" s="16">
        <v>302</v>
      </c>
      <c r="B423" s="27">
        <v>9.6</v>
      </c>
      <c r="C423" s="28">
        <v>12.8</v>
      </c>
      <c r="D423" s="35" t="s">
        <v>36</v>
      </c>
      <c r="E423" s="30" t="s">
        <v>37</v>
      </c>
      <c r="F423" s="17">
        <v>10.2</v>
      </c>
      <c r="G423" s="17">
        <v>8.8</v>
      </c>
      <c r="H423" s="17">
        <v>44.1</v>
      </c>
      <c r="I423" s="18">
        <v>296</v>
      </c>
      <c r="J423" s="18">
        <v>18</v>
      </c>
      <c r="K423" s="18">
        <v>161</v>
      </c>
      <c r="L423" s="18">
        <v>242</v>
      </c>
      <c r="M423" s="19">
        <v>5.4</v>
      </c>
      <c r="N423" s="19">
        <v>0.25</v>
      </c>
      <c r="O423" s="19">
        <v>0</v>
      </c>
      <c r="P423" s="19">
        <v>0.03</v>
      </c>
    </row>
    <row r="424" spans="1:16" s="1" customFormat="1" ht="12.75" customHeight="1">
      <c r="A424" s="16" t="s">
        <v>64</v>
      </c>
      <c r="B424" s="27">
        <v>2.03</v>
      </c>
      <c r="C424" s="28">
        <v>8.03</v>
      </c>
      <c r="D424" s="35" t="s">
        <v>108</v>
      </c>
      <c r="E424" s="30" t="s">
        <v>25</v>
      </c>
      <c r="F424" s="17">
        <v>0</v>
      </c>
      <c r="G424" s="17">
        <v>0</v>
      </c>
      <c r="H424" s="17">
        <v>15</v>
      </c>
      <c r="I424" s="18">
        <v>60</v>
      </c>
      <c r="J424" s="18">
        <v>1</v>
      </c>
      <c r="K424" s="18">
        <v>0</v>
      </c>
      <c r="L424" s="18">
        <v>0</v>
      </c>
      <c r="M424" s="19">
        <v>0.1</v>
      </c>
      <c r="N424" s="19">
        <v>0</v>
      </c>
      <c r="O424" s="19">
        <v>2.9</v>
      </c>
      <c r="P424" s="19">
        <v>0</v>
      </c>
    </row>
    <row r="425" spans="1:16" s="1" customFormat="1" ht="25.5" customHeight="1">
      <c r="A425" s="16"/>
      <c r="B425" s="27">
        <v>2.92</v>
      </c>
      <c r="C425" s="28">
        <v>4.92</v>
      </c>
      <c r="D425" s="35" t="s">
        <v>39</v>
      </c>
      <c r="E425" s="23" t="s">
        <v>40</v>
      </c>
      <c r="F425" s="17">
        <v>3.8</v>
      </c>
      <c r="G425" s="17">
        <v>0.8</v>
      </c>
      <c r="H425" s="17">
        <v>25.1</v>
      </c>
      <c r="I425" s="18">
        <v>123</v>
      </c>
      <c r="J425" s="18">
        <v>28</v>
      </c>
      <c r="K425" s="18">
        <v>0</v>
      </c>
      <c r="L425" s="18">
        <v>0</v>
      </c>
      <c r="M425" s="19">
        <v>1.48</v>
      </c>
      <c r="N425" s="19">
        <v>0.17</v>
      </c>
      <c r="O425" s="19">
        <v>0</v>
      </c>
      <c r="P425" s="19">
        <v>0</v>
      </c>
    </row>
    <row r="426" spans="1:16" ht="14.25" customHeight="1">
      <c r="A426" s="16"/>
      <c r="B426" s="44">
        <f>SUM(B421:B425)</f>
        <v>65</v>
      </c>
      <c r="C426" s="45">
        <f>SUM(C421:C425)</f>
        <v>100.47</v>
      </c>
      <c r="D426" s="38" t="s">
        <v>30</v>
      </c>
      <c r="E426" s="23"/>
      <c r="F426" s="40">
        <f>SUM(F421:F425)</f>
        <v>33.4</v>
      </c>
      <c r="G426" s="40">
        <f>SUM(G421:G425)</f>
        <v>31.8</v>
      </c>
      <c r="H426" s="40">
        <f>SUM(H421:H425)</f>
        <v>104.99999999999999</v>
      </c>
      <c r="I426" s="41">
        <f>SUM(I421:I425)</f>
        <v>840</v>
      </c>
      <c r="J426" s="41">
        <f>SUM(J421:J425)</f>
        <v>200</v>
      </c>
      <c r="K426" s="41">
        <f>SUM(K421:K425)</f>
        <v>201</v>
      </c>
      <c r="L426" s="41">
        <f>SUM(L421:L425)</f>
        <v>441</v>
      </c>
      <c r="M426" s="37">
        <f>SUM(M421:M425)</f>
        <v>9.06</v>
      </c>
      <c r="N426" s="37">
        <f>SUM(N421:N425)</f>
        <v>0.67</v>
      </c>
      <c r="O426" s="37">
        <f>SUM(O421:O425)</f>
        <v>14.399999999999999</v>
      </c>
      <c r="P426" s="37">
        <f>SUM(P421:P425)</f>
        <v>0.08</v>
      </c>
    </row>
    <row r="427" spans="1:16" ht="14.25" customHeight="1">
      <c r="A427" s="16"/>
      <c r="B427" s="27"/>
      <c r="C427" s="28"/>
      <c r="D427" s="22" t="s">
        <v>41</v>
      </c>
      <c r="E427" s="23"/>
      <c r="F427" s="17"/>
      <c r="G427" s="17"/>
      <c r="H427" s="17"/>
      <c r="I427" s="18"/>
      <c r="J427" s="18"/>
      <c r="K427" s="18"/>
      <c r="L427" s="18"/>
      <c r="M427" s="19"/>
      <c r="N427" s="19"/>
      <c r="O427" s="19"/>
      <c r="P427" s="19"/>
    </row>
    <row r="428" spans="1:17" ht="26.25" customHeight="1">
      <c r="A428" s="16"/>
      <c r="B428" s="27"/>
      <c r="C428" s="28">
        <v>29.62</v>
      </c>
      <c r="D428" s="20" t="s">
        <v>94</v>
      </c>
      <c r="E428" s="23" t="s">
        <v>25</v>
      </c>
      <c r="F428" s="17">
        <v>2</v>
      </c>
      <c r="G428" s="17">
        <v>6.4</v>
      </c>
      <c r="H428" s="17">
        <v>19</v>
      </c>
      <c r="I428" s="18">
        <v>140</v>
      </c>
      <c r="J428" s="18">
        <v>0</v>
      </c>
      <c r="K428" s="18">
        <v>0</v>
      </c>
      <c r="L428" s="18">
        <v>0</v>
      </c>
      <c r="M428" s="19">
        <v>0</v>
      </c>
      <c r="N428" s="19">
        <v>0</v>
      </c>
      <c r="O428" s="19">
        <v>0</v>
      </c>
      <c r="P428" s="19">
        <v>0</v>
      </c>
      <c r="Q428" s="28"/>
    </row>
    <row r="429" spans="1:16" ht="14.25" customHeight="1">
      <c r="A429" s="46" t="s">
        <v>66</v>
      </c>
      <c r="B429" s="46"/>
      <c r="C429" s="28">
        <v>10.38</v>
      </c>
      <c r="D429" s="47" t="s">
        <v>197</v>
      </c>
      <c r="E429" s="23" t="s">
        <v>97</v>
      </c>
      <c r="F429" s="17">
        <v>4.6</v>
      </c>
      <c r="G429" s="17">
        <v>4</v>
      </c>
      <c r="H429" s="17">
        <v>30.1</v>
      </c>
      <c r="I429" s="18">
        <v>174</v>
      </c>
      <c r="J429" s="18">
        <v>50.5</v>
      </c>
      <c r="K429" s="18">
        <v>27.3</v>
      </c>
      <c r="L429" s="18">
        <v>60</v>
      </c>
      <c r="M429" s="19">
        <v>0.96</v>
      </c>
      <c r="N429" s="19">
        <v>0.06</v>
      </c>
      <c r="O429" s="19">
        <v>0.02</v>
      </c>
      <c r="P429" s="19">
        <v>0.007</v>
      </c>
    </row>
    <row r="430" spans="1:16" ht="14.25" customHeight="1">
      <c r="A430" s="16"/>
      <c r="B430" s="44">
        <f>SUM(B428:B429)</f>
        <v>0</v>
      </c>
      <c r="C430" s="45">
        <f>SUM(C428:C429)</f>
        <v>40</v>
      </c>
      <c r="D430" s="38" t="s">
        <v>30</v>
      </c>
      <c r="E430" s="23"/>
      <c r="F430" s="40">
        <f>SUM(F428:F429)</f>
        <v>6.6</v>
      </c>
      <c r="G430" s="40">
        <f>SUM(G428:G429)</f>
        <v>10.4</v>
      </c>
      <c r="H430" s="40">
        <f>SUM(H428:H429)</f>
        <v>49.1</v>
      </c>
      <c r="I430" s="41">
        <f>SUM(I428:I429)</f>
        <v>314</v>
      </c>
      <c r="J430" s="41">
        <f>SUM(J428:J429)</f>
        <v>50.5</v>
      </c>
      <c r="K430" s="41">
        <f>SUM(K428:K429)</f>
        <v>27.3</v>
      </c>
      <c r="L430" s="41">
        <f>SUM(L428:L429)</f>
        <v>60</v>
      </c>
      <c r="M430" s="37">
        <f>SUM(M428:M429)</f>
        <v>0.96</v>
      </c>
      <c r="N430" s="37">
        <f>SUM(N428:N429)</f>
        <v>0.06</v>
      </c>
      <c r="O430" s="37">
        <f>SUM(O428:O429)</f>
        <v>0.02</v>
      </c>
      <c r="P430" s="37">
        <f>SUM(P428:P429)</f>
        <v>0.007</v>
      </c>
    </row>
    <row r="431" spans="1:16" ht="14.25" customHeight="1">
      <c r="A431" s="16"/>
      <c r="B431" s="27"/>
      <c r="C431" s="28"/>
      <c r="D431" s="87" t="s">
        <v>47</v>
      </c>
      <c r="E431" s="99"/>
      <c r="F431" s="49">
        <f>F419+F426+F430</f>
        <v>74.89999999999999</v>
      </c>
      <c r="G431" s="49">
        <f>G419+G426+G430</f>
        <v>72.7</v>
      </c>
      <c r="H431" s="49">
        <f>H419+H426+H430</f>
        <v>238.49999999999997</v>
      </c>
      <c r="I431" s="50">
        <f>I419+I426+I430</f>
        <v>1907</v>
      </c>
      <c r="J431" s="50">
        <f>J419+J426+J430</f>
        <v>345.5</v>
      </c>
      <c r="K431" s="50">
        <f>K419+K426+K430</f>
        <v>333.3</v>
      </c>
      <c r="L431" s="50">
        <f>L419+L426+L430</f>
        <v>761</v>
      </c>
      <c r="M431" s="51">
        <f>M419+M426+M430</f>
        <v>13.64</v>
      </c>
      <c r="N431" s="51">
        <f>N419+N426+N430</f>
        <v>1.01</v>
      </c>
      <c r="O431" s="51">
        <f>O419+O426+O430</f>
        <v>16.729999999999997</v>
      </c>
      <c r="P431" s="51">
        <f>P419+P426+P430</f>
        <v>0.21100000000000002</v>
      </c>
    </row>
    <row r="432" spans="1:16" ht="14.25" customHeight="1">
      <c r="A432" s="16"/>
      <c r="B432" s="27"/>
      <c r="C432" s="28"/>
      <c r="D432" s="21" t="s">
        <v>87</v>
      </c>
      <c r="E432" s="23"/>
      <c r="F432" s="17"/>
      <c r="G432" s="17"/>
      <c r="H432" s="17"/>
      <c r="I432" s="18"/>
      <c r="J432" s="18"/>
      <c r="K432" s="18"/>
      <c r="L432" s="18"/>
      <c r="M432" s="19"/>
      <c r="N432" s="19"/>
      <c r="O432" s="19"/>
      <c r="P432" s="19"/>
    </row>
    <row r="433" spans="1:16" ht="14.25" customHeight="1">
      <c r="A433" s="16"/>
      <c r="B433" s="27"/>
      <c r="C433" s="28"/>
      <c r="D433" s="22" t="s">
        <v>49</v>
      </c>
      <c r="E433" s="23"/>
      <c r="F433" s="17"/>
      <c r="G433" s="17"/>
      <c r="H433" s="17"/>
      <c r="I433" s="18"/>
      <c r="J433" s="18"/>
      <c r="K433" s="18"/>
      <c r="L433" s="18"/>
      <c r="M433" s="19"/>
      <c r="N433" s="19"/>
      <c r="O433" s="19"/>
      <c r="P433" s="19"/>
    </row>
    <row r="434" spans="1:16" ht="14.25" customHeight="1">
      <c r="A434" s="16">
        <v>14</v>
      </c>
      <c r="B434" s="28">
        <v>7.94</v>
      </c>
      <c r="C434" s="28">
        <v>6.72</v>
      </c>
      <c r="D434" s="35" t="s">
        <v>50</v>
      </c>
      <c r="E434" s="23" t="s">
        <v>51</v>
      </c>
      <c r="F434" s="17">
        <v>0.1</v>
      </c>
      <c r="G434" s="17">
        <v>6.2</v>
      </c>
      <c r="H434" s="17">
        <v>2.2</v>
      </c>
      <c r="I434" s="18">
        <v>65</v>
      </c>
      <c r="J434" s="18">
        <v>0</v>
      </c>
      <c r="K434" s="18">
        <v>0</v>
      </c>
      <c r="L434" s="18">
        <v>0</v>
      </c>
      <c r="M434" s="19">
        <v>0</v>
      </c>
      <c r="N434" s="19">
        <v>0</v>
      </c>
      <c r="O434" s="19">
        <v>0</v>
      </c>
      <c r="P434" s="19">
        <v>0</v>
      </c>
    </row>
    <row r="435" spans="1:16" ht="14.25" customHeight="1">
      <c r="A435" s="16" t="s">
        <v>99</v>
      </c>
      <c r="B435" s="27">
        <v>31.13</v>
      </c>
      <c r="C435" s="28">
        <v>54.03</v>
      </c>
      <c r="D435" s="14" t="s">
        <v>100</v>
      </c>
      <c r="E435" s="23" t="s">
        <v>25</v>
      </c>
      <c r="F435" s="17">
        <v>13.2</v>
      </c>
      <c r="G435" s="17">
        <v>16.8</v>
      </c>
      <c r="H435" s="17">
        <v>37</v>
      </c>
      <c r="I435" s="18">
        <v>352</v>
      </c>
      <c r="J435" s="18">
        <v>80</v>
      </c>
      <c r="K435" s="18">
        <v>6</v>
      </c>
      <c r="L435" s="18">
        <v>58</v>
      </c>
      <c r="M435" s="19">
        <v>0.8</v>
      </c>
      <c r="N435" s="19">
        <v>0.03</v>
      </c>
      <c r="O435" s="19">
        <v>0</v>
      </c>
      <c r="P435" s="19">
        <v>0</v>
      </c>
    </row>
    <row r="436" spans="1:16" ht="14.25" customHeight="1">
      <c r="A436" s="27">
        <v>71</v>
      </c>
      <c r="B436" s="27">
        <v>4.15</v>
      </c>
      <c r="C436" s="28">
        <v>6.07</v>
      </c>
      <c r="D436" s="34" t="s">
        <v>73</v>
      </c>
      <c r="E436" s="30" t="s">
        <v>74</v>
      </c>
      <c r="F436" s="31">
        <v>0.4</v>
      </c>
      <c r="G436" s="31">
        <v>0.1</v>
      </c>
      <c r="H436" s="31">
        <v>1.5</v>
      </c>
      <c r="I436" s="32">
        <v>9</v>
      </c>
      <c r="J436" s="32">
        <v>6</v>
      </c>
      <c r="K436" s="32">
        <v>8</v>
      </c>
      <c r="L436" s="32">
        <v>10</v>
      </c>
      <c r="M436" s="28">
        <v>0.36</v>
      </c>
      <c r="N436" s="28">
        <v>0.02</v>
      </c>
      <c r="O436" s="28">
        <v>10</v>
      </c>
      <c r="P436" s="28">
        <v>0</v>
      </c>
    </row>
    <row r="437" spans="1:16" ht="14.25" customHeight="1">
      <c r="A437" s="27">
        <v>338</v>
      </c>
      <c r="B437" s="27">
        <v>11.25</v>
      </c>
      <c r="C437" s="28">
        <v>12</v>
      </c>
      <c r="D437" s="29" t="s">
        <v>75</v>
      </c>
      <c r="E437" s="30" t="s">
        <v>76</v>
      </c>
      <c r="F437" s="31">
        <v>0.6</v>
      </c>
      <c r="G437" s="31">
        <v>0.6</v>
      </c>
      <c r="H437" s="31">
        <v>14.7</v>
      </c>
      <c r="I437" s="32">
        <v>67</v>
      </c>
      <c r="J437" s="32">
        <v>24</v>
      </c>
      <c r="K437" s="32">
        <v>14</v>
      </c>
      <c r="L437" s="32">
        <v>17</v>
      </c>
      <c r="M437" s="28">
        <v>3.3</v>
      </c>
      <c r="N437" s="28">
        <v>0.05</v>
      </c>
      <c r="O437" s="28">
        <v>15</v>
      </c>
      <c r="P437" s="28">
        <v>0</v>
      </c>
    </row>
    <row r="438" spans="1:16" ht="12" customHeight="1">
      <c r="A438" s="27">
        <v>377</v>
      </c>
      <c r="B438" s="28">
        <v>1.96</v>
      </c>
      <c r="C438" s="28">
        <v>2.77</v>
      </c>
      <c r="D438" s="34" t="s">
        <v>54</v>
      </c>
      <c r="E438" s="30" t="s">
        <v>55</v>
      </c>
      <c r="F438" s="31">
        <v>0.30000000000000004</v>
      </c>
      <c r="G438" s="31">
        <v>0.1</v>
      </c>
      <c r="H438" s="31">
        <v>10.3</v>
      </c>
      <c r="I438" s="32">
        <v>43</v>
      </c>
      <c r="J438" s="32">
        <v>8</v>
      </c>
      <c r="K438" s="32">
        <v>5</v>
      </c>
      <c r="L438" s="32">
        <v>10</v>
      </c>
      <c r="M438" s="28">
        <v>0.89</v>
      </c>
      <c r="N438" s="28">
        <v>0</v>
      </c>
      <c r="O438" s="28">
        <v>2.9</v>
      </c>
      <c r="P438" s="28">
        <v>0</v>
      </c>
    </row>
    <row r="439" spans="1:16" ht="14.25" customHeight="1">
      <c r="A439" s="16"/>
      <c r="B439" s="16">
        <v>1.65</v>
      </c>
      <c r="C439" s="28">
        <v>3.15</v>
      </c>
      <c r="D439" s="35" t="s">
        <v>28</v>
      </c>
      <c r="E439" s="23" t="s">
        <v>29</v>
      </c>
      <c r="F439" s="17">
        <v>2</v>
      </c>
      <c r="G439" s="17">
        <v>0.5</v>
      </c>
      <c r="H439" s="17">
        <v>14.3</v>
      </c>
      <c r="I439" s="18">
        <v>70</v>
      </c>
      <c r="J439" s="18">
        <v>10</v>
      </c>
      <c r="K439" s="18">
        <v>0</v>
      </c>
      <c r="L439" s="18">
        <v>0</v>
      </c>
      <c r="M439" s="19">
        <v>0.5</v>
      </c>
      <c r="N439" s="19">
        <v>0.08</v>
      </c>
      <c r="O439" s="19">
        <v>0</v>
      </c>
      <c r="P439" s="19">
        <v>0</v>
      </c>
    </row>
    <row r="440" spans="1:16" ht="14.25" customHeight="1">
      <c r="A440" s="16"/>
      <c r="B440" s="44">
        <f>SUM(B434:B439)</f>
        <v>58.08</v>
      </c>
      <c r="C440" s="45">
        <f>SUM(C434:C439)</f>
        <v>84.74</v>
      </c>
      <c r="D440" s="38" t="s">
        <v>30</v>
      </c>
      <c r="E440" s="100"/>
      <c r="F440" s="40">
        <f>SUM(F434:F439)</f>
        <v>16.6</v>
      </c>
      <c r="G440" s="40">
        <f>SUM(G434:G439)</f>
        <v>24.300000000000004</v>
      </c>
      <c r="H440" s="40">
        <f>SUM(H434:H439)</f>
        <v>80</v>
      </c>
      <c r="I440" s="41">
        <f>SUM(I434:I439)</f>
        <v>606</v>
      </c>
      <c r="J440" s="41">
        <f>SUM(J434:J439)</f>
        <v>128</v>
      </c>
      <c r="K440" s="41">
        <f>SUM(K434:K439)</f>
        <v>33</v>
      </c>
      <c r="L440" s="41">
        <f>SUM(L434:L439)</f>
        <v>95</v>
      </c>
      <c r="M440" s="37">
        <f>SUM(M434:M439)</f>
        <v>5.85</v>
      </c>
      <c r="N440" s="37">
        <f>SUM(N434:N439)</f>
        <v>0.18000000000000002</v>
      </c>
      <c r="O440" s="37">
        <f>SUM(O434:O439)</f>
        <v>27.9</v>
      </c>
      <c r="P440" s="37">
        <f>SUM(P434:P439)</f>
        <v>0</v>
      </c>
    </row>
    <row r="441" spans="1:16" ht="14.25" customHeight="1">
      <c r="A441" s="16"/>
      <c r="B441" s="27"/>
      <c r="C441" s="28"/>
      <c r="D441" s="22" t="s">
        <v>56</v>
      </c>
      <c r="E441" s="23"/>
      <c r="F441" s="17"/>
      <c r="G441" s="17"/>
      <c r="H441" s="17"/>
      <c r="I441" s="18"/>
      <c r="J441" s="18"/>
      <c r="K441" s="18"/>
      <c r="L441" s="18"/>
      <c r="M441" s="19"/>
      <c r="N441" s="19"/>
      <c r="O441" s="19"/>
      <c r="P441" s="19"/>
    </row>
    <row r="442" spans="1:16" ht="14.25" customHeight="1">
      <c r="A442" s="27" t="s">
        <v>157</v>
      </c>
      <c r="B442" s="27">
        <v>15.25</v>
      </c>
      <c r="C442" s="28">
        <v>32.04</v>
      </c>
      <c r="D442" s="53" t="s">
        <v>198</v>
      </c>
      <c r="E442" s="30" t="s">
        <v>199</v>
      </c>
      <c r="F442" s="31">
        <v>6.9</v>
      </c>
      <c r="G442" s="31">
        <v>6.8</v>
      </c>
      <c r="H442" s="31">
        <v>22.7</v>
      </c>
      <c r="I442" s="32">
        <v>183</v>
      </c>
      <c r="J442" s="32">
        <v>121</v>
      </c>
      <c r="K442" s="32">
        <v>20.5</v>
      </c>
      <c r="L442" s="32">
        <v>95</v>
      </c>
      <c r="M442" s="28">
        <v>1.3</v>
      </c>
      <c r="N442" s="28">
        <v>0.26</v>
      </c>
      <c r="O442" s="28">
        <v>10.1</v>
      </c>
      <c r="P442" s="28">
        <v>0.02</v>
      </c>
    </row>
    <row r="443" spans="1:16" ht="14.25" customHeight="1">
      <c r="A443" s="27" t="s">
        <v>60</v>
      </c>
      <c r="B443" s="27">
        <v>24.64</v>
      </c>
      <c r="C443" s="28">
        <v>37.6</v>
      </c>
      <c r="D443" s="29" t="s">
        <v>61</v>
      </c>
      <c r="E443" s="30" t="s">
        <v>62</v>
      </c>
      <c r="F443" s="31">
        <v>11.3</v>
      </c>
      <c r="G443" s="31">
        <v>11.8</v>
      </c>
      <c r="H443" s="31">
        <v>12.9</v>
      </c>
      <c r="I443" s="32">
        <v>202</v>
      </c>
      <c r="J443" s="32">
        <v>17</v>
      </c>
      <c r="K443" s="32">
        <v>15</v>
      </c>
      <c r="L443" s="32">
        <v>77</v>
      </c>
      <c r="M443" s="28">
        <v>0.8</v>
      </c>
      <c r="N443" s="28">
        <v>0.13</v>
      </c>
      <c r="O443" s="28">
        <v>0.95</v>
      </c>
      <c r="P443" s="28">
        <v>0.03</v>
      </c>
    </row>
    <row r="444" spans="1:16" s="1" customFormat="1" ht="12.75" customHeight="1">
      <c r="A444" s="16">
        <v>312</v>
      </c>
      <c r="B444" s="27">
        <v>14.2</v>
      </c>
      <c r="C444" s="28">
        <v>17.97</v>
      </c>
      <c r="D444" s="34" t="s">
        <v>63</v>
      </c>
      <c r="E444" s="23" t="s">
        <v>37</v>
      </c>
      <c r="F444" s="17">
        <v>3.8</v>
      </c>
      <c r="G444" s="17">
        <v>6.3</v>
      </c>
      <c r="H444" s="17">
        <v>14.5</v>
      </c>
      <c r="I444" s="18">
        <v>130</v>
      </c>
      <c r="J444" s="18">
        <v>46</v>
      </c>
      <c r="K444" s="18">
        <v>33</v>
      </c>
      <c r="L444" s="18">
        <v>99</v>
      </c>
      <c r="M444" s="19">
        <v>1.18</v>
      </c>
      <c r="N444" s="19">
        <v>0.011</v>
      </c>
      <c r="O444" s="19">
        <v>0.36</v>
      </c>
      <c r="P444" s="19">
        <v>0.056</v>
      </c>
    </row>
    <row r="445" spans="1:16" ht="14.25" customHeight="1">
      <c r="A445" s="16">
        <v>71</v>
      </c>
      <c r="B445" s="27">
        <v>3.73</v>
      </c>
      <c r="C445" s="28">
        <v>3.02</v>
      </c>
      <c r="D445" s="20" t="s">
        <v>181</v>
      </c>
      <c r="E445" s="23" t="s">
        <v>200</v>
      </c>
      <c r="F445" s="17"/>
      <c r="G445" s="17"/>
      <c r="H445" s="17"/>
      <c r="I445" s="18"/>
      <c r="J445" s="18"/>
      <c r="K445" s="18"/>
      <c r="L445" s="18"/>
      <c r="M445" s="19"/>
      <c r="N445" s="19"/>
      <c r="O445" s="19"/>
      <c r="P445" s="19"/>
    </row>
    <row r="446" spans="1:16" ht="14.25" customHeight="1">
      <c r="A446" s="16">
        <v>348</v>
      </c>
      <c r="B446" s="27">
        <v>7.14</v>
      </c>
      <c r="C446" s="28">
        <v>6.69</v>
      </c>
      <c r="D446" s="53" t="s">
        <v>127</v>
      </c>
      <c r="E446" s="23" t="s">
        <v>25</v>
      </c>
      <c r="F446" s="17">
        <v>1</v>
      </c>
      <c r="G446" s="17">
        <v>0</v>
      </c>
      <c r="H446" s="17">
        <v>13.2</v>
      </c>
      <c r="I446" s="18">
        <v>86</v>
      </c>
      <c r="J446" s="18">
        <v>33</v>
      </c>
      <c r="K446" s="18">
        <v>21</v>
      </c>
      <c r="L446" s="18">
        <v>29</v>
      </c>
      <c r="M446" s="19">
        <v>0.69</v>
      </c>
      <c r="N446" s="19">
        <v>0.02</v>
      </c>
      <c r="O446" s="19">
        <v>0.89</v>
      </c>
      <c r="P446" s="19">
        <v>0</v>
      </c>
    </row>
    <row r="447" spans="1:16" s="1" customFormat="1" ht="25.5" customHeight="1">
      <c r="A447" s="16"/>
      <c r="B447" s="27">
        <v>2.92</v>
      </c>
      <c r="C447" s="28">
        <v>4.92</v>
      </c>
      <c r="D447" s="35" t="s">
        <v>39</v>
      </c>
      <c r="E447" s="23" t="s">
        <v>40</v>
      </c>
      <c r="F447" s="17">
        <v>3.8</v>
      </c>
      <c r="G447" s="17">
        <v>0.8</v>
      </c>
      <c r="H447" s="17">
        <v>25.1</v>
      </c>
      <c r="I447" s="18">
        <v>123</v>
      </c>
      <c r="J447" s="18">
        <v>28</v>
      </c>
      <c r="K447" s="18">
        <v>0</v>
      </c>
      <c r="L447" s="18">
        <v>0</v>
      </c>
      <c r="M447" s="19">
        <v>1.48</v>
      </c>
      <c r="N447" s="19">
        <v>0.17</v>
      </c>
      <c r="O447" s="19">
        <v>0</v>
      </c>
      <c r="P447" s="19">
        <v>0</v>
      </c>
    </row>
    <row r="448" spans="1:16" ht="14.25" customHeight="1">
      <c r="A448" s="16"/>
      <c r="B448" s="44">
        <f>SUM(B442:B447)</f>
        <v>67.88</v>
      </c>
      <c r="C448" s="45">
        <f>SUM(C442:C447)</f>
        <v>102.24000000000001</v>
      </c>
      <c r="D448" s="38" t="s">
        <v>30</v>
      </c>
      <c r="E448" s="23"/>
      <c r="F448" s="40">
        <f>SUM(F442:F447)</f>
        <v>26.800000000000004</v>
      </c>
      <c r="G448" s="40">
        <f>SUM(G442:G447)</f>
        <v>25.700000000000003</v>
      </c>
      <c r="H448" s="40">
        <f>SUM(H442:H447)</f>
        <v>88.39999999999999</v>
      </c>
      <c r="I448" s="41">
        <f>SUM(I442:I447)</f>
        <v>724</v>
      </c>
      <c r="J448" s="41">
        <f>SUM(J442:J447)</f>
        <v>245</v>
      </c>
      <c r="K448" s="41">
        <f>SUM(K442:K447)</f>
        <v>89.5</v>
      </c>
      <c r="L448" s="41">
        <f>SUM(L442:L447)</f>
        <v>300</v>
      </c>
      <c r="M448" s="37">
        <f>SUM(M442:M447)</f>
        <v>5.45</v>
      </c>
      <c r="N448" s="37">
        <f>SUM(N442:N447)</f>
        <v>0.591</v>
      </c>
      <c r="O448" s="37">
        <f>SUM(O442:O447)</f>
        <v>12.3</v>
      </c>
      <c r="P448" s="37">
        <f>SUM(P442:P447)</f>
        <v>0.106</v>
      </c>
    </row>
    <row r="449" spans="1:16" ht="14.25" customHeight="1">
      <c r="A449" s="16"/>
      <c r="B449" s="27"/>
      <c r="C449" s="28"/>
      <c r="D449" s="22" t="s">
        <v>41</v>
      </c>
      <c r="E449" s="23"/>
      <c r="F449" s="17"/>
      <c r="G449" s="17"/>
      <c r="H449" s="17"/>
      <c r="I449" s="18"/>
      <c r="J449" s="18"/>
      <c r="K449" s="18"/>
      <c r="L449" s="18"/>
      <c r="M449" s="19"/>
      <c r="N449" s="19"/>
      <c r="O449" s="19"/>
      <c r="P449" s="19"/>
    </row>
    <row r="450" spans="1:17" ht="14.25" customHeight="1">
      <c r="A450" s="27" t="s">
        <v>105</v>
      </c>
      <c r="B450" s="27"/>
      <c r="C450" s="28">
        <v>36.38</v>
      </c>
      <c r="D450" s="29" t="s">
        <v>106</v>
      </c>
      <c r="E450" s="30" t="s">
        <v>35</v>
      </c>
      <c r="F450" s="31">
        <v>13.5</v>
      </c>
      <c r="G450" s="31">
        <v>10.4</v>
      </c>
      <c r="H450" s="31">
        <v>31.5</v>
      </c>
      <c r="I450" s="32">
        <v>274</v>
      </c>
      <c r="J450" s="32">
        <v>170</v>
      </c>
      <c r="K450" s="32">
        <v>40</v>
      </c>
      <c r="L450" s="32">
        <v>182</v>
      </c>
      <c r="M450" s="28">
        <v>1</v>
      </c>
      <c r="N450" s="28">
        <v>0.09</v>
      </c>
      <c r="O450" s="28">
        <v>0.24</v>
      </c>
      <c r="P450" s="28">
        <v>0.03</v>
      </c>
      <c r="Q450" s="28"/>
    </row>
    <row r="451" spans="1:16" ht="14.25" customHeight="1">
      <c r="A451" s="16">
        <v>342</v>
      </c>
      <c r="B451" s="27">
        <v>4.08</v>
      </c>
      <c r="C451" s="28">
        <v>4.74</v>
      </c>
      <c r="D451" s="53" t="s">
        <v>82</v>
      </c>
      <c r="E451" s="23" t="s">
        <v>25</v>
      </c>
      <c r="F451" s="17">
        <v>0.2</v>
      </c>
      <c r="G451" s="17">
        <v>0.2</v>
      </c>
      <c r="H451" s="17">
        <v>13.9</v>
      </c>
      <c r="I451" s="18">
        <v>58</v>
      </c>
      <c r="J451" s="18">
        <v>7</v>
      </c>
      <c r="K451" s="18">
        <v>4</v>
      </c>
      <c r="L451" s="18">
        <v>4</v>
      </c>
      <c r="M451" s="19">
        <v>0.9</v>
      </c>
      <c r="N451" s="19">
        <v>0</v>
      </c>
      <c r="O451" s="19">
        <v>4.1</v>
      </c>
      <c r="P451" s="19">
        <v>0</v>
      </c>
    </row>
    <row r="452" spans="1:16" ht="14.25" customHeight="1">
      <c r="A452" s="16"/>
      <c r="B452" s="44">
        <f>SUM(B450:B451)</f>
        <v>4.08</v>
      </c>
      <c r="C452" s="45">
        <f>SUM(C450:C451)</f>
        <v>41.120000000000005</v>
      </c>
      <c r="D452" s="38" t="s">
        <v>30</v>
      </c>
      <c r="E452" s="23"/>
      <c r="F452" s="40">
        <f>SUM(F450:F451)</f>
        <v>13.7</v>
      </c>
      <c r="G452" s="40">
        <f>SUM(G450:G451)</f>
        <v>10.6</v>
      </c>
      <c r="H452" s="40">
        <f>SUM(H450:H451)</f>
        <v>45.4</v>
      </c>
      <c r="I452" s="41">
        <f>SUM(I450:I451)</f>
        <v>332</v>
      </c>
      <c r="J452" s="41">
        <f>SUM(J450:J451)</f>
        <v>177</v>
      </c>
      <c r="K452" s="41">
        <f>SUM(K450:K451)</f>
        <v>44</v>
      </c>
      <c r="L452" s="41">
        <f>SUM(L450:L451)</f>
        <v>186</v>
      </c>
      <c r="M452" s="37">
        <f>SUM(M450:M451)</f>
        <v>1.9</v>
      </c>
      <c r="N452" s="37">
        <f>SUM(N450:N451)</f>
        <v>0.09</v>
      </c>
      <c r="O452" s="37">
        <f>SUM(O450:O451)</f>
        <v>4.34</v>
      </c>
      <c r="P452" s="37">
        <f>SUM(P450:P451)</f>
        <v>0.03</v>
      </c>
    </row>
    <row r="453" spans="1:16" ht="14.25" customHeight="1">
      <c r="A453" s="16"/>
      <c r="B453" s="27"/>
      <c r="C453" s="28"/>
      <c r="D453" s="87" t="s">
        <v>47</v>
      </c>
      <c r="E453" s="23"/>
      <c r="F453" s="49">
        <f>F440+F448+F452</f>
        <v>57.10000000000001</v>
      </c>
      <c r="G453" s="49">
        <f>G440+G448+G452</f>
        <v>60.60000000000001</v>
      </c>
      <c r="H453" s="49">
        <f>H440+H448+H452</f>
        <v>213.79999999999998</v>
      </c>
      <c r="I453" s="50">
        <f>I440+I448+I452</f>
        <v>1662</v>
      </c>
      <c r="J453" s="50">
        <f>J440+J448+J452</f>
        <v>550</v>
      </c>
      <c r="K453" s="50">
        <f>K440+K448+K452</f>
        <v>166.5</v>
      </c>
      <c r="L453" s="50">
        <f>L440+L448+L452</f>
        <v>581</v>
      </c>
      <c r="M453" s="51">
        <f>M440+M448+M452</f>
        <v>13.200000000000001</v>
      </c>
      <c r="N453" s="51">
        <f>N440+N448+N452</f>
        <v>0.861</v>
      </c>
      <c r="O453" s="51">
        <f>O440+O448+O452</f>
        <v>44.540000000000006</v>
      </c>
      <c r="P453" s="51">
        <f>P440+P448+P452</f>
        <v>0.136</v>
      </c>
    </row>
    <row r="454" spans="1:16" ht="14.25" customHeight="1">
      <c r="A454" s="16"/>
      <c r="B454" s="27"/>
      <c r="C454" s="28"/>
      <c r="D454" s="21" t="s">
        <v>98</v>
      </c>
      <c r="E454" s="23"/>
      <c r="F454" s="17"/>
      <c r="G454" s="17"/>
      <c r="H454" s="17"/>
      <c r="I454" s="18"/>
      <c r="J454" s="18"/>
      <c r="K454" s="18"/>
      <c r="L454" s="18"/>
      <c r="M454" s="19"/>
      <c r="N454" s="19"/>
      <c r="O454" s="19"/>
      <c r="P454" s="19"/>
    </row>
    <row r="455" spans="1:16" ht="14.25" customHeight="1">
      <c r="A455" s="16"/>
      <c r="B455" s="27"/>
      <c r="C455" s="28"/>
      <c r="D455" s="22" t="s">
        <v>49</v>
      </c>
      <c r="E455" s="23"/>
      <c r="F455" s="17"/>
      <c r="G455" s="17"/>
      <c r="H455" s="17"/>
      <c r="I455" s="18"/>
      <c r="J455" s="18"/>
      <c r="K455" s="18"/>
      <c r="L455" s="18"/>
      <c r="M455" s="19"/>
      <c r="N455" s="19"/>
      <c r="O455" s="19"/>
      <c r="P455" s="19"/>
    </row>
    <row r="456" spans="1:16" ht="14.25" customHeight="1">
      <c r="A456" s="27"/>
      <c r="B456" s="27">
        <v>9.15</v>
      </c>
      <c r="C456" s="28">
        <v>11.39</v>
      </c>
      <c r="D456" s="29" t="s">
        <v>22</v>
      </c>
      <c r="E456" s="30" t="s">
        <v>23</v>
      </c>
      <c r="F456" s="31">
        <v>0.15</v>
      </c>
      <c r="G456" s="31">
        <v>10.9</v>
      </c>
      <c r="H456" s="31">
        <v>0.21</v>
      </c>
      <c r="I456" s="32">
        <v>99.3</v>
      </c>
      <c r="J456" s="32">
        <v>2</v>
      </c>
      <c r="K456" s="32">
        <v>0</v>
      </c>
      <c r="L456" s="32">
        <v>3</v>
      </c>
      <c r="M456" s="31">
        <v>0.03</v>
      </c>
      <c r="N456" s="31">
        <v>0</v>
      </c>
      <c r="O456" s="31">
        <v>0</v>
      </c>
      <c r="P456" s="31">
        <v>0.09</v>
      </c>
    </row>
    <row r="457" spans="1:16" ht="15" customHeight="1">
      <c r="A457" s="27">
        <v>271</v>
      </c>
      <c r="B457" s="27">
        <v>28.24</v>
      </c>
      <c r="C457" s="88">
        <v>42.77</v>
      </c>
      <c r="D457" s="29" t="s">
        <v>71</v>
      </c>
      <c r="E457" s="30" t="s">
        <v>35</v>
      </c>
      <c r="F457" s="31">
        <v>13.8</v>
      </c>
      <c r="G457" s="31">
        <v>11.3</v>
      </c>
      <c r="H457" s="31">
        <v>10.1</v>
      </c>
      <c r="I457" s="32">
        <v>198</v>
      </c>
      <c r="J457" s="32">
        <v>10</v>
      </c>
      <c r="K457" s="32">
        <v>10</v>
      </c>
      <c r="L457" s="32">
        <v>53</v>
      </c>
      <c r="M457" s="28">
        <v>1</v>
      </c>
      <c r="N457" s="28">
        <v>0.30000000000000004</v>
      </c>
      <c r="O457" s="28">
        <v>0</v>
      </c>
      <c r="P457" s="28">
        <v>0</v>
      </c>
    </row>
    <row r="458" spans="1:16" s="1" customFormat="1" ht="12.75" customHeight="1">
      <c r="A458" s="16">
        <v>304</v>
      </c>
      <c r="B458" s="27">
        <v>9.19</v>
      </c>
      <c r="C458" s="28">
        <v>14.37</v>
      </c>
      <c r="D458" s="34" t="s">
        <v>81</v>
      </c>
      <c r="E458" s="23" t="s">
        <v>37</v>
      </c>
      <c r="F458" s="17">
        <v>4.4</v>
      </c>
      <c r="G458" s="17">
        <v>7.5</v>
      </c>
      <c r="H458" s="17">
        <v>33.7</v>
      </c>
      <c r="I458" s="18">
        <v>220</v>
      </c>
      <c r="J458" s="18">
        <v>2</v>
      </c>
      <c r="K458" s="18">
        <v>23</v>
      </c>
      <c r="L458" s="18">
        <v>73</v>
      </c>
      <c r="M458" s="19">
        <v>0.62</v>
      </c>
      <c r="N458" s="19">
        <v>0.03</v>
      </c>
      <c r="O458" s="19">
        <v>0</v>
      </c>
      <c r="P458" s="19">
        <v>0.04</v>
      </c>
    </row>
    <row r="459" spans="1:16" ht="15" customHeight="1">
      <c r="A459" s="27">
        <v>71</v>
      </c>
      <c r="B459" s="27">
        <v>8.3</v>
      </c>
      <c r="C459" s="28">
        <v>10.62</v>
      </c>
      <c r="D459" s="34" t="s">
        <v>73</v>
      </c>
      <c r="E459" s="30" t="s">
        <v>126</v>
      </c>
      <c r="F459" s="31">
        <v>0.8</v>
      </c>
      <c r="G459" s="31">
        <v>0.14</v>
      </c>
      <c r="H459" s="31">
        <v>2.7</v>
      </c>
      <c r="I459" s="32">
        <v>15</v>
      </c>
      <c r="J459" s="32">
        <v>10</v>
      </c>
      <c r="K459" s="32">
        <v>14</v>
      </c>
      <c r="L459" s="32">
        <v>18</v>
      </c>
      <c r="M459" s="28">
        <v>0.63</v>
      </c>
      <c r="N459" s="28">
        <v>0.04</v>
      </c>
      <c r="O459" s="28">
        <v>17.5</v>
      </c>
      <c r="P459" s="28">
        <v>0</v>
      </c>
    </row>
    <row r="460" spans="1:16" ht="14.25" customHeight="1">
      <c r="A460" s="27">
        <v>376</v>
      </c>
      <c r="B460" s="28">
        <v>0.85</v>
      </c>
      <c r="C460" s="28">
        <v>1.45</v>
      </c>
      <c r="D460" s="34" t="s">
        <v>38</v>
      </c>
      <c r="E460" s="30" t="s">
        <v>25</v>
      </c>
      <c r="F460" s="31">
        <v>0.2</v>
      </c>
      <c r="G460" s="31">
        <v>0.1</v>
      </c>
      <c r="H460" s="31">
        <v>10.1</v>
      </c>
      <c r="I460" s="32">
        <v>41</v>
      </c>
      <c r="J460" s="32">
        <v>5</v>
      </c>
      <c r="K460" s="32">
        <v>4</v>
      </c>
      <c r="L460" s="32">
        <v>8</v>
      </c>
      <c r="M460" s="28">
        <v>0.85</v>
      </c>
      <c r="N460" s="28">
        <v>0</v>
      </c>
      <c r="O460" s="28">
        <v>0.1</v>
      </c>
      <c r="P460" s="28">
        <v>0</v>
      </c>
    </row>
    <row r="461" spans="1:16" ht="14.25" customHeight="1">
      <c r="A461" s="16"/>
      <c r="B461" s="16">
        <v>1.65</v>
      </c>
      <c r="C461" s="28">
        <v>3.15</v>
      </c>
      <c r="D461" s="35" t="s">
        <v>28</v>
      </c>
      <c r="E461" s="23" t="s">
        <v>29</v>
      </c>
      <c r="F461" s="17">
        <v>2</v>
      </c>
      <c r="G461" s="17">
        <v>0.5</v>
      </c>
      <c r="H461" s="17">
        <v>14.3</v>
      </c>
      <c r="I461" s="18">
        <v>70</v>
      </c>
      <c r="J461" s="18">
        <v>10</v>
      </c>
      <c r="K461" s="18">
        <v>0</v>
      </c>
      <c r="L461" s="18">
        <v>0</v>
      </c>
      <c r="M461" s="19">
        <v>0.5</v>
      </c>
      <c r="N461" s="19">
        <v>0.08</v>
      </c>
      <c r="O461" s="19">
        <v>0</v>
      </c>
      <c r="P461" s="19">
        <v>0</v>
      </c>
    </row>
    <row r="462" spans="1:16" ht="14.25" customHeight="1">
      <c r="A462" s="16"/>
      <c r="B462" s="45">
        <f>SUM(B456:B461)</f>
        <v>57.38</v>
      </c>
      <c r="C462" s="45">
        <f>SUM(C456:C461)</f>
        <v>83.75000000000001</v>
      </c>
      <c r="D462" s="38" t="s">
        <v>30</v>
      </c>
      <c r="E462" s="23"/>
      <c r="F462" s="40">
        <f>SUM(F456:F461)</f>
        <v>21.35</v>
      </c>
      <c r="G462" s="40">
        <f>SUM(G456:G461)</f>
        <v>30.440000000000005</v>
      </c>
      <c r="H462" s="40">
        <f>SUM(H456:H461)</f>
        <v>71.11</v>
      </c>
      <c r="I462" s="41">
        <f>SUM(I456:I461)</f>
        <v>643.3</v>
      </c>
      <c r="J462" s="41">
        <f>SUM(J456:J461)</f>
        <v>39</v>
      </c>
      <c r="K462" s="41">
        <f>SUM(K456:K461)</f>
        <v>51</v>
      </c>
      <c r="L462" s="41">
        <f>SUM(L456:L461)</f>
        <v>155</v>
      </c>
      <c r="M462" s="37">
        <f>SUM(M456:M461)</f>
        <v>3.63</v>
      </c>
      <c r="N462" s="37">
        <f>SUM(N456:N461)</f>
        <v>0.45000000000000007</v>
      </c>
      <c r="O462" s="37">
        <f>SUM(O456:O461)</f>
        <v>17.6</v>
      </c>
      <c r="P462" s="37">
        <f>SUM(P456:P461)</f>
        <v>0.13</v>
      </c>
    </row>
    <row r="463" spans="1:16" ht="14.25" customHeight="1">
      <c r="A463" s="16"/>
      <c r="B463" s="27"/>
      <c r="C463" s="28"/>
      <c r="D463" s="22" t="s">
        <v>56</v>
      </c>
      <c r="E463" s="23"/>
      <c r="F463" s="17"/>
      <c r="G463" s="17"/>
      <c r="H463" s="17"/>
      <c r="I463" s="18"/>
      <c r="J463" s="18"/>
      <c r="K463" s="18"/>
      <c r="L463" s="18"/>
      <c r="M463" s="19"/>
      <c r="N463" s="19"/>
      <c r="O463" s="19"/>
      <c r="P463" s="19"/>
    </row>
    <row r="464" spans="1:16" ht="24.75" customHeight="1">
      <c r="A464" s="16">
        <v>88</v>
      </c>
      <c r="B464" s="27">
        <v>15.17</v>
      </c>
      <c r="C464" s="28">
        <v>21.12</v>
      </c>
      <c r="D464" s="14" t="s">
        <v>91</v>
      </c>
      <c r="E464" s="23" t="s">
        <v>33</v>
      </c>
      <c r="F464" s="17">
        <v>4</v>
      </c>
      <c r="G464" s="17">
        <v>3.9</v>
      </c>
      <c r="H464" s="17">
        <v>6.9</v>
      </c>
      <c r="I464" s="18">
        <v>78</v>
      </c>
      <c r="J464" s="18">
        <v>28</v>
      </c>
      <c r="K464" s="18">
        <v>14</v>
      </c>
      <c r="L464" s="18">
        <v>66</v>
      </c>
      <c r="M464" s="19">
        <v>0.88</v>
      </c>
      <c r="N464" s="19">
        <v>0.06</v>
      </c>
      <c r="O464" s="19">
        <v>17.37</v>
      </c>
      <c r="P464" s="19">
        <v>0</v>
      </c>
    </row>
    <row r="465" spans="1:16" ht="12.75" customHeight="1">
      <c r="A465" s="16">
        <v>259</v>
      </c>
      <c r="B465" s="27">
        <v>44.17</v>
      </c>
      <c r="C465" s="28">
        <v>60.11</v>
      </c>
      <c r="D465" s="20" t="s">
        <v>104</v>
      </c>
      <c r="E465" s="23" t="s">
        <v>25</v>
      </c>
      <c r="F465" s="17">
        <v>13.3</v>
      </c>
      <c r="G465" s="17">
        <v>9.43</v>
      </c>
      <c r="H465" s="17">
        <v>19.21</v>
      </c>
      <c r="I465" s="18">
        <v>215</v>
      </c>
      <c r="J465" s="18">
        <v>18</v>
      </c>
      <c r="K465" s="18">
        <v>33</v>
      </c>
      <c r="L465" s="18">
        <v>83</v>
      </c>
      <c r="M465" s="19">
        <v>1.29</v>
      </c>
      <c r="N465" s="19">
        <v>0.13</v>
      </c>
      <c r="O465" s="19">
        <v>8.43</v>
      </c>
      <c r="P465" s="19">
        <v>0</v>
      </c>
    </row>
    <row r="466" spans="1:16" ht="12.75" customHeight="1">
      <c r="A466" s="27">
        <v>71</v>
      </c>
      <c r="B466" s="27">
        <v>2.15</v>
      </c>
      <c r="C466" s="28">
        <v>7.58</v>
      </c>
      <c r="D466" s="33" t="s">
        <v>132</v>
      </c>
      <c r="E466" s="30" t="s">
        <v>196</v>
      </c>
      <c r="F466" s="17">
        <v>0.4</v>
      </c>
      <c r="G466" s="17">
        <v>0.05</v>
      </c>
      <c r="H466" s="17">
        <v>1.3</v>
      </c>
      <c r="I466" s="18">
        <v>7</v>
      </c>
      <c r="J466" s="18">
        <v>12</v>
      </c>
      <c r="K466" s="18">
        <v>7</v>
      </c>
      <c r="L466" s="18">
        <v>21</v>
      </c>
      <c r="M466" s="19">
        <v>0.3</v>
      </c>
      <c r="N466" s="19">
        <v>0.02</v>
      </c>
      <c r="O466" s="19">
        <v>5</v>
      </c>
      <c r="P466" s="19">
        <v>0</v>
      </c>
    </row>
    <row r="467" spans="1:16" ht="15.75" customHeight="1">
      <c r="A467" s="16" t="s">
        <v>85</v>
      </c>
      <c r="B467" s="27">
        <v>4.77</v>
      </c>
      <c r="C467" s="28">
        <v>7.92</v>
      </c>
      <c r="D467" s="34" t="s">
        <v>86</v>
      </c>
      <c r="E467" s="23" t="s">
        <v>25</v>
      </c>
      <c r="F467" s="17">
        <v>0.2</v>
      </c>
      <c r="G467" s="17">
        <v>0.1</v>
      </c>
      <c r="H467" s="17">
        <v>12</v>
      </c>
      <c r="I467" s="18">
        <v>49</v>
      </c>
      <c r="J467" s="18">
        <v>11</v>
      </c>
      <c r="K467" s="18">
        <v>8</v>
      </c>
      <c r="L467" s="18">
        <v>9</v>
      </c>
      <c r="M467" s="19">
        <v>0.2</v>
      </c>
      <c r="N467" s="19">
        <v>0.01</v>
      </c>
      <c r="O467" s="19">
        <v>4.5</v>
      </c>
      <c r="P467" s="19">
        <v>0</v>
      </c>
    </row>
    <row r="468" spans="1:16" s="1" customFormat="1" ht="25.5" customHeight="1">
      <c r="A468" s="16"/>
      <c r="B468" s="27">
        <v>2.92</v>
      </c>
      <c r="C468" s="28">
        <v>4.92</v>
      </c>
      <c r="D468" s="35" t="s">
        <v>39</v>
      </c>
      <c r="E468" s="23" t="s">
        <v>40</v>
      </c>
      <c r="F468" s="17">
        <v>3.8</v>
      </c>
      <c r="G468" s="17">
        <v>0.8</v>
      </c>
      <c r="H468" s="17">
        <v>25.1</v>
      </c>
      <c r="I468" s="18">
        <v>123</v>
      </c>
      <c r="J468" s="18">
        <v>28</v>
      </c>
      <c r="K468" s="18">
        <v>0</v>
      </c>
      <c r="L468" s="18">
        <v>0</v>
      </c>
      <c r="M468" s="19">
        <v>1.48</v>
      </c>
      <c r="N468" s="19">
        <v>0.17</v>
      </c>
      <c r="O468" s="19">
        <v>0</v>
      </c>
      <c r="P468" s="19">
        <v>0</v>
      </c>
    </row>
    <row r="469" spans="1:16" ht="16.5" customHeight="1">
      <c r="A469" s="16"/>
      <c r="B469" s="44">
        <f>SUM(B464:B468)</f>
        <v>69.18</v>
      </c>
      <c r="C469" s="45">
        <f>SUM(C464:C468)</f>
        <v>101.65</v>
      </c>
      <c r="D469" s="38" t="s">
        <v>30</v>
      </c>
      <c r="E469" s="23"/>
      <c r="F469" s="40">
        <f>SUM(F464:F468)</f>
        <v>21.7</v>
      </c>
      <c r="G469" s="40">
        <f>SUM(G464:G468)</f>
        <v>14.280000000000001</v>
      </c>
      <c r="H469" s="40">
        <f>SUM(H464:H468)</f>
        <v>64.51</v>
      </c>
      <c r="I469" s="41">
        <f>SUM(I464:I468)</f>
        <v>472</v>
      </c>
      <c r="J469" s="41">
        <f>SUM(J464:J468)</f>
        <v>97</v>
      </c>
      <c r="K469" s="41">
        <f>SUM(K464:K468)</f>
        <v>62</v>
      </c>
      <c r="L469" s="41">
        <f>SUM(L464:L468)</f>
        <v>179</v>
      </c>
      <c r="M469" s="37">
        <f>SUM(M464:M468)</f>
        <v>4.15</v>
      </c>
      <c r="N469" s="37">
        <f>SUM(N464:N468)</f>
        <v>0.39</v>
      </c>
      <c r="O469" s="37">
        <f>SUM(O464:O468)</f>
        <v>35.3</v>
      </c>
      <c r="P469" s="37">
        <f>SUM(P464:P468)</f>
        <v>0</v>
      </c>
    </row>
    <row r="470" spans="1:16" ht="12.75" customHeight="1">
      <c r="A470" s="16"/>
      <c r="B470" s="27"/>
      <c r="C470" s="28"/>
      <c r="D470" s="22" t="s">
        <v>41</v>
      </c>
      <c r="E470" s="23"/>
      <c r="F470" s="17"/>
      <c r="G470" s="17"/>
      <c r="H470" s="17"/>
      <c r="I470" s="18"/>
      <c r="J470" s="18"/>
      <c r="K470" s="18"/>
      <c r="L470" s="18"/>
      <c r="M470" s="19"/>
      <c r="N470" s="19"/>
      <c r="O470" s="19"/>
      <c r="P470" s="19"/>
    </row>
    <row r="471" spans="1:16" ht="12.75" customHeight="1">
      <c r="A471" s="27" t="s">
        <v>66</v>
      </c>
      <c r="B471" s="28"/>
      <c r="C471" s="28">
        <v>32.46</v>
      </c>
      <c r="D471" s="34" t="s">
        <v>201</v>
      </c>
      <c r="E471" s="30" t="s">
        <v>68</v>
      </c>
      <c r="F471" s="31">
        <v>10.3</v>
      </c>
      <c r="G471" s="31">
        <v>9.9</v>
      </c>
      <c r="H471" s="31">
        <v>19.4</v>
      </c>
      <c r="I471" s="32">
        <v>208</v>
      </c>
      <c r="J471" s="32">
        <v>25</v>
      </c>
      <c r="K471" s="32">
        <v>17</v>
      </c>
      <c r="L471" s="32">
        <v>102</v>
      </c>
      <c r="M471" s="28">
        <v>1.1</v>
      </c>
      <c r="N471" s="28">
        <v>0.14</v>
      </c>
      <c r="O471" s="28">
        <v>0.19</v>
      </c>
      <c r="P471" s="28">
        <v>0.01</v>
      </c>
    </row>
    <row r="472" spans="1:17" ht="14.25" customHeight="1">
      <c r="A472" s="27">
        <v>388</v>
      </c>
      <c r="B472" s="27">
        <v>6.04</v>
      </c>
      <c r="C472" s="28">
        <v>7.85</v>
      </c>
      <c r="D472" s="34" t="s">
        <v>69</v>
      </c>
      <c r="E472" s="30" t="s">
        <v>25</v>
      </c>
      <c r="F472" s="31">
        <v>0.7</v>
      </c>
      <c r="G472" s="31">
        <v>0.3</v>
      </c>
      <c r="H472" s="31">
        <v>24.6</v>
      </c>
      <c r="I472" s="32">
        <v>104</v>
      </c>
      <c r="J472" s="32">
        <v>10</v>
      </c>
      <c r="K472" s="32">
        <v>3</v>
      </c>
      <c r="L472" s="32">
        <v>3</v>
      </c>
      <c r="M472" s="28">
        <v>0.65</v>
      </c>
      <c r="N472" s="28">
        <v>0.01</v>
      </c>
      <c r="O472" s="28">
        <v>20</v>
      </c>
      <c r="P472" s="28">
        <v>0</v>
      </c>
      <c r="Q472" s="28"/>
    </row>
    <row r="473" spans="1:16" ht="12.75" customHeight="1">
      <c r="A473" s="16"/>
      <c r="B473" s="45">
        <f>SUM(B471:B472)</f>
        <v>6.04</v>
      </c>
      <c r="C473" s="45">
        <v>33.78</v>
      </c>
      <c r="D473" s="38" t="s">
        <v>30</v>
      </c>
      <c r="E473" s="23"/>
      <c r="F473" s="40">
        <f>SUM(F471:F472)</f>
        <v>11</v>
      </c>
      <c r="G473" s="40">
        <f>SUM(G471:G472)</f>
        <v>10.200000000000001</v>
      </c>
      <c r="H473" s="40">
        <f>SUM(H471:H472)</f>
        <v>44</v>
      </c>
      <c r="I473" s="41">
        <f>SUM(I471:I472)</f>
        <v>312</v>
      </c>
      <c r="J473" s="41">
        <f>SUM(J471:J472)</f>
        <v>35</v>
      </c>
      <c r="K473" s="41">
        <f>SUM(K471:K472)</f>
        <v>20</v>
      </c>
      <c r="L473" s="41">
        <f>SUM(L471:L472)</f>
        <v>105</v>
      </c>
      <c r="M473" s="37">
        <f>SUM(M471:M472)</f>
        <v>1.75</v>
      </c>
      <c r="N473" s="37">
        <f>SUM(N471:N472)</f>
        <v>0.15000000000000002</v>
      </c>
      <c r="O473" s="37">
        <f>SUM(O471:O472)</f>
        <v>20.19</v>
      </c>
      <c r="P473" s="37">
        <f>SUM(P471:P472)</f>
        <v>0.01</v>
      </c>
    </row>
    <row r="474" spans="1:16" ht="12.75" customHeight="1">
      <c r="A474" s="16"/>
      <c r="B474" s="16"/>
      <c r="C474" s="19"/>
      <c r="D474" s="87" t="s">
        <v>47</v>
      </c>
      <c r="E474" s="99"/>
      <c r="F474" s="49">
        <f>F462+F469+F473</f>
        <v>54.05</v>
      </c>
      <c r="G474" s="49">
        <f>G462+G469+G473</f>
        <v>54.92000000000001</v>
      </c>
      <c r="H474" s="49">
        <f>H462+H469+H473</f>
        <v>179.62</v>
      </c>
      <c r="I474" s="50">
        <f>I462+I469+I473</f>
        <v>1427.3</v>
      </c>
      <c r="J474" s="50">
        <f>J462+J469+J473</f>
        <v>171</v>
      </c>
      <c r="K474" s="50">
        <f>K462+K469+K473</f>
        <v>133</v>
      </c>
      <c r="L474" s="50">
        <f>L462+L469+L473</f>
        <v>439</v>
      </c>
      <c r="M474" s="51">
        <f>M462+M469+M473</f>
        <v>9.530000000000001</v>
      </c>
      <c r="N474" s="51">
        <f>N462+N469+N473</f>
        <v>0.9900000000000001</v>
      </c>
      <c r="O474" s="51">
        <f>O462+O469+O473</f>
        <v>73.09</v>
      </c>
      <c r="P474" s="51">
        <f>P462+P469+P473</f>
        <v>0.14</v>
      </c>
    </row>
    <row r="475" spans="1:16" s="1" customFormat="1" ht="12.75" customHeight="1">
      <c r="A475" s="16"/>
      <c r="B475" s="27"/>
      <c r="C475" s="28"/>
      <c r="D475" s="58" t="s">
        <v>107</v>
      </c>
      <c r="E475" s="101"/>
      <c r="F475" s="73"/>
      <c r="G475" s="73"/>
      <c r="H475" s="73"/>
      <c r="I475" s="74"/>
      <c r="J475" s="74"/>
      <c r="K475" s="74"/>
      <c r="L475" s="74"/>
      <c r="M475" s="75"/>
      <c r="N475" s="75"/>
      <c r="O475" s="75"/>
      <c r="P475" s="75"/>
    </row>
    <row r="476" spans="1:16" s="1" customFormat="1" ht="12.75" customHeight="1">
      <c r="A476" s="16"/>
      <c r="B476" s="27"/>
      <c r="C476" s="28"/>
      <c r="D476" s="94" t="s">
        <v>49</v>
      </c>
      <c r="E476" s="101"/>
      <c r="F476" s="73"/>
      <c r="G476" s="73"/>
      <c r="H476" s="73"/>
      <c r="I476" s="74"/>
      <c r="J476" s="74"/>
      <c r="K476" s="74"/>
      <c r="L476" s="74"/>
      <c r="M476" s="75"/>
      <c r="N476" s="75"/>
      <c r="O476" s="75"/>
      <c r="P476" s="75"/>
    </row>
    <row r="477" spans="1:16" s="1" customFormat="1" ht="12.75" customHeight="1">
      <c r="A477" s="16">
        <v>280</v>
      </c>
      <c r="B477" s="27"/>
      <c r="C477" s="28">
        <v>47.84</v>
      </c>
      <c r="D477" s="34" t="s">
        <v>147</v>
      </c>
      <c r="E477" s="23" t="s">
        <v>62</v>
      </c>
      <c r="F477" s="17">
        <v>13.7</v>
      </c>
      <c r="G477" s="17">
        <v>19.4</v>
      </c>
      <c r="H477" s="17">
        <v>19.7</v>
      </c>
      <c r="I477" s="18">
        <v>308</v>
      </c>
      <c r="J477" s="18">
        <v>49</v>
      </c>
      <c r="K477" s="18">
        <v>24</v>
      </c>
      <c r="L477" s="18">
        <v>165</v>
      </c>
      <c r="M477" s="19">
        <v>1.74</v>
      </c>
      <c r="N477" s="19">
        <v>0.008</v>
      </c>
      <c r="O477" s="19">
        <v>0.26</v>
      </c>
      <c r="P477" s="19">
        <v>0.013</v>
      </c>
    </row>
    <row r="478" spans="1:16" s="1" customFormat="1" ht="12.75" customHeight="1">
      <c r="A478" s="16">
        <v>310</v>
      </c>
      <c r="B478" s="27"/>
      <c r="C478" s="28">
        <v>17.14</v>
      </c>
      <c r="D478" s="35" t="s">
        <v>111</v>
      </c>
      <c r="E478" s="30" t="s">
        <v>37</v>
      </c>
      <c r="F478" s="17">
        <v>3.5</v>
      </c>
      <c r="G478" s="17">
        <v>5.7</v>
      </c>
      <c r="H478" s="17">
        <v>18.4</v>
      </c>
      <c r="I478" s="18">
        <v>138</v>
      </c>
      <c r="J478" s="18">
        <v>18</v>
      </c>
      <c r="K478" s="18">
        <v>35</v>
      </c>
      <c r="L478" s="18">
        <v>95</v>
      </c>
      <c r="M478" s="19">
        <v>1.38</v>
      </c>
      <c r="N478" s="19">
        <v>0.18</v>
      </c>
      <c r="O478" s="19">
        <v>17.57</v>
      </c>
      <c r="P478" s="19">
        <v>0</v>
      </c>
    </row>
    <row r="479" spans="1:16" s="1" customFormat="1" ht="12.75" customHeight="1">
      <c r="A479" s="27">
        <v>338</v>
      </c>
      <c r="B479" s="27">
        <v>11.25</v>
      </c>
      <c r="C479" s="28">
        <v>12</v>
      </c>
      <c r="D479" s="29" t="s">
        <v>75</v>
      </c>
      <c r="E479" s="30" t="s">
        <v>76</v>
      </c>
      <c r="F479" s="31">
        <v>0.6</v>
      </c>
      <c r="G479" s="31">
        <v>0.6</v>
      </c>
      <c r="H479" s="31">
        <v>14.7</v>
      </c>
      <c r="I479" s="32">
        <v>67</v>
      </c>
      <c r="J479" s="32">
        <v>24</v>
      </c>
      <c r="K479" s="32">
        <v>14</v>
      </c>
      <c r="L479" s="32">
        <v>17</v>
      </c>
      <c r="M479" s="28">
        <v>3.3</v>
      </c>
      <c r="N479" s="28">
        <v>0.05</v>
      </c>
      <c r="O479" s="28">
        <v>15</v>
      </c>
      <c r="P479" s="28">
        <v>0</v>
      </c>
    </row>
    <row r="480" spans="1:16" s="1" customFormat="1" ht="12.75" customHeight="1">
      <c r="A480" s="27">
        <v>377</v>
      </c>
      <c r="B480" s="28">
        <v>1.96</v>
      </c>
      <c r="C480" s="28">
        <v>2.77</v>
      </c>
      <c r="D480" s="34" t="s">
        <v>54</v>
      </c>
      <c r="E480" s="30" t="s">
        <v>55</v>
      </c>
      <c r="F480" s="31">
        <v>0.30000000000000004</v>
      </c>
      <c r="G480" s="31">
        <v>0.1</v>
      </c>
      <c r="H480" s="31">
        <v>10.3</v>
      </c>
      <c r="I480" s="32">
        <v>43</v>
      </c>
      <c r="J480" s="32">
        <v>8</v>
      </c>
      <c r="K480" s="32">
        <v>5</v>
      </c>
      <c r="L480" s="32">
        <v>10</v>
      </c>
      <c r="M480" s="28">
        <v>0.89</v>
      </c>
      <c r="N480" s="28">
        <v>0</v>
      </c>
      <c r="O480" s="28">
        <v>2.9</v>
      </c>
      <c r="P480" s="28">
        <v>0</v>
      </c>
    </row>
    <row r="481" spans="1:16" ht="14.25" customHeight="1">
      <c r="A481" s="16"/>
      <c r="B481" s="16">
        <v>1.65</v>
      </c>
      <c r="C481" s="28">
        <v>3.15</v>
      </c>
      <c r="D481" s="35" t="s">
        <v>28</v>
      </c>
      <c r="E481" s="23" t="s">
        <v>29</v>
      </c>
      <c r="F481" s="17">
        <v>2</v>
      </c>
      <c r="G481" s="17">
        <v>0.5</v>
      </c>
      <c r="H481" s="17">
        <v>14.3</v>
      </c>
      <c r="I481" s="18">
        <v>70</v>
      </c>
      <c r="J481" s="18">
        <v>10</v>
      </c>
      <c r="K481" s="18">
        <v>0</v>
      </c>
      <c r="L481" s="18">
        <v>0</v>
      </c>
      <c r="M481" s="19">
        <v>0.5</v>
      </c>
      <c r="N481" s="19">
        <v>0.08</v>
      </c>
      <c r="O481" s="19">
        <v>0</v>
      </c>
      <c r="P481" s="19">
        <v>0</v>
      </c>
    </row>
    <row r="482" spans="1:16" s="1" customFormat="1" ht="12.75" customHeight="1">
      <c r="A482" s="16"/>
      <c r="B482" s="27"/>
      <c r="C482" s="45">
        <f>SUM(C477:C481)</f>
        <v>82.9</v>
      </c>
      <c r="D482" s="95" t="s">
        <v>30</v>
      </c>
      <c r="E482" s="68"/>
      <c r="F482" s="69">
        <f>SUM(F477:F481)</f>
        <v>20.099999999999998</v>
      </c>
      <c r="G482" s="69">
        <f>SUM(G477:G481)</f>
        <v>26.299999999999997</v>
      </c>
      <c r="H482" s="69">
        <f>SUM(H477:H481)</f>
        <v>77.39999999999999</v>
      </c>
      <c r="I482" s="70">
        <f>SUM(I477:I481)</f>
        <v>626</v>
      </c>
      <c r="J482" s="70">
        <f>SUM(J477:J481)</f>
        <v>109</v>
      </c>
      <c r="K482" s="70">
        <f>SUM(K477:K481)</f>
        <v>78</v>
      </c>
      <c r="L482" s="70">
        <f>SUM(L477:L481)</f>
        <v>287</v>
      </c>
      <c r="M482" s="71">
        <f>SUM(M477:M481)</f>
        <v>7.81</v>
      </c>
      <c r="N482" s="71">
        <f>SUM(N477:N481)</f>
        <v>0.318</v>
      </c>
      <c r="O482" s="71">
        <f>SUM(O477:O481)</f>
        <v>35.73</v>
      </c>
      <c r="P482" s="71">
        <f>SUM(P477:P481)</f>
        <v>0.013</v>
      </c>
    </row>
    <row r="483" spans="1:16" s="1" customFormat="1" ht="12.75" customHeight="1">
      <c r="A483" s="16"/>
      <c r="B483" s="27"/>
      <c r="C483" s="28"/>
      <c r="D483" s="94" t="s">
        <v>31</v>
      </c>
      <c r="E483" s="68"/>
      <c r="F483" s="73"/>
      <c r="G483" s="73"/>
      <c r="H483" s="73"/>
      <c r="I483" s="74"/>
      <c r="J483" s="74"/>
      <c r="K483" s="74"/>
      <c r="L483" s="74"/>
      <c r="M483" s="75"/>
      <c r="N483" s="75"/>
      <c r="O483" s="75"/>
      <c r="P483" s="75"/>
    </row>
    <row r="484" spans="1:16" s="1" customFormat="1" ht="25.5" customHeight="1">
      <c r="A484" s="16">
        <v>101</v>
      </c>
      <c r="B484" s="27">
        <v>14.66</v>
      </c>
      <c r="C484" s="28">
        <v>20.57</v>
      </c>
      <c r="D484" s="34" t="s">
        <v>148</v>
      </c>
      <c r="E484" s="23" t="s">
        <v>149</v>
      </c>
      <c r="F484" s="17">
        <v>6.1</v>
      </c>
      <c r="G484" s="17">
        <v>7.7</v>
      </c>
      <c r="H484" s="17">
        <v>16.8</v>
      </c>
      <c r="I484" s="18">
        <v>161</v>
      </c>
      <c r="J484" s="18">
        <v>8</v>
      </c>
      <c r="K484" s="18">
        <v>20</v>
      </c>
      <c r="L484" s="18">
        <v>51</v>
      </c>
      <c r="M484" s="19">
        <v>0.73</v>
      </c>
      <c r="N484" s="19">
        <v>0.09</v>
      </c>
      <c r="O484" s="19">
        <v>7.5</v>
      </c>
      <c r="P484" s="19">
        <v>0</v>
      </c>
    </row>
    <row r="485" spans="1:16" s="1" customFormat="1" ht="12.75" customHeight="1">
      <c r="A485" s="16" t="s">
        <v>92</v>
      </c>
      <c r="B485" s="27">
        <v>32.54</v>
      </c>
      <c r="C485" s="28">
        <v>60.88</v>
      </c>
      <c r="D485" s="34" t="s">
        <v>174</v>
      </c>
      <c r="E485" s="23" t="s">
        <v>35</v>
      </c>
      <c r="F485" s="17">
        <v>24</v>
      </c>
      <c r="G485" s="17">
        <v>16.7</v>
      </c>
      <c r="H485" s="17">
        <v>12.4</v>
      </c>
      <c r="I485" s="18">
        <v>296</v>
      </c>
      <c r="J485" s="18">
        <v>17</v>
      </c>
      <c r="K485" s="18">
        <v>89</v>
      </c>
      <c r="L485" s="18">
        <v>173</v>
      </c>
      <c r="M485" s="19">
        <v>2.11</v>
      </c>
      <c r="N485" s="19">
        <v>0.11</v>
      </c>
      <c r="O485" s="19">
        <v>1.66</v>
      </c>
      <c r="P485" s="19">
        <v>0.084</v>
      </c>
    </row>
    <row r="486" spans="1:16" s="1" customFormat="1" ht="12.75" customHeight="1">
      <c r="A486" s="16">
        <v>309</v>
      </c>
      <c r="B486" s="27">
        <v>6.87</v>
      </c>
      <c r="C486" s="28">
        <v>8.63</v>
      </c>
      <c r="D486" s="34" t="s">
        <v>72</v>
      </c>
      <c r="E486" s="23" t="s">
        <v>37</v>
      </c>
      <c r="F486" s="17">
        <v>6.5</v>
      </c>
      <c r="G486" s="17">
        <v>5.7</v>
      </c>
      <c r="H486" s="17">
        <v>33.5</v>
      </c>
      <c r="I486" s="18">
        <v>212</v>
      </c>
      <c r="J486" s="18">
        <v>8</v>
      </c>
      <c r="K486" s="18">
        <v>9</v>
      </c>
      <c r="L486" s="18">
        <v>42</v>
      </c>
      <c r="M486" s="19">
        <v>0.91</v>
      </c>
      <c r="N486" s="19">
        <v>0.07</v>
      </c>
      <c r="O486" s="19">
        <v>0</v>
      </c>
      <c r="P486" s="19">
        <v>0.03</v>
      </c>
    </row>
    <row r="487" spans="1:16" s="1" customFormat="1" ht="12.75" customHeight="1">
      <c r="A487" s="27">
        <v>71</v>
      </c>
      <c r="B487" s="27">
        <v>8.3</v>
      </c>
      <c r="C487" s="28">
        <v>10.62</v>
      </c>
      <c r="D487" s="34" t="s">
        <v>73</v>
      </c>
      <c r="E487" s="30" t="s">
        <v>126</v>
      </c>
      <c r="F487" s="31">
        <v>0.8</v>
      </c>
      <c r="G487" s="31">
        <v>0.14</v>
      </c>
      <c r="H487" s="31">
        <v>2.7</v>
      </c>
      <c r="I487" s="32">
        <v>15</v>
      </c>
      <c r="J487" s="32">
        <v>10</v>
      </c>
      <c r="K487" s="32">
        <v>14</v>
      </c>
      <c r="L487" s="32">
        <v>18</v>
      </c>
      <c r="M487" s="28">
        <v>0.63</v>
      </c>
      <c r="N487" s="28">
        <v>0.04</v>
      </c>
      <c r="O487" s="28">
        <v>17.5</v>
      </c>
      <c r="P487" s="28">
        <v>0</v>
      </c>
    </row>
    <row r="488" spans="1:16" s="1" customFormat="1" ht="12.75" customHeight="1">
      <c r="A488" s="16">
        <v>342</v>
      </c>
      <c r="B488" s="27">
        <v>4.08</v>
      </c>
      <c r="C488" s="28">
        <v>4.74</v>
      </c>
      <c r="D488" s="53" t="s">
        <v>82</v>
      </c>
      <c r="E488" s="23" t="s">
        <v>25</v>
      </c>
      <c r="F488" s="17">
        <v>0.2</v>
      </c>
      <c r="G488" s="17">
        <v>0.2</v>
      </c>
      <c r="H488" s="17">
        <v>13.9</v>
      </c>
      <c r="I488" s="18">
        <v>58</v>
      </c>
      <c r="J488" s="18">
        <v>7</v>
      </c>
      <c r="K488" s="18">
        <v>4</v>
      </c>
      <c r="L488" s="18">
        <v>4</v>
      </c>
      <c r="M488" s="19">
        <v>0.9</v>
      </c>
      <c r="N488" s="19">
        <v>0</v>
      </c>
      <c r="O488" s="19">
        <v>4.1</v>
      </c>
      <c r="P488" s="19">
        <v>0</v>
      </c>
    </row>
    <row r="489" spans="1:16" s="1" customFormat="1" ht="25.5" customHeight="1">
      <c r="A489" s="16"/>
      <c r="B489" s="27">
        <v>2.92</v>
      </c>
      <c r="C489" s="28">
        <v>4.92</v>
      </c>
      <c r="D489" s="35" t="s">
        <v>39</v>
      </c>
      <c r="E489" s="23" t="s">
        <v>40</v>
      </c>
      <c r="F489" s="17">
        <v>3.8</v>
      </c>
      <c r="G489" s="17">
        <v>0.8</v>
      </c>
      <c r="H489" s="17">
        <v>25.1</v>
      </c>
      <c r="I489" s="18">
        <v>123</v>
      </c>
      <c r="J489" s="18">
        <v>28</v>
      </c>
      <c r="K489" s="18">
        <v>0</v>
      </c>
      <c r="L489" s="18">
        <v>0</v>
      </c>
      <c r="M489" s="19">
        <v>1.48</v>
      </c>
      <c r="N489" s="19">
        <v>0.17</v>
      </c>
      <c r="O489" s="19">
        <v>0</v>
      </c>
      <c r="P489" s="19">
        <v>0</v>
      </c>
    </row>
    <row r="490" spans="1:16" s="1" customFormat="1" ht="12.75" customHeight="1">
      <c r="A490" s="16"/>
      <c r="B490" s="27"/>
      <c r="C490" s="45">
        <f>SUM(C484:C489)</f>
        <v>110.36000000000001</v>
      </c>
      <c r="D490" s="95" t="s">
        <v>30</v>
      </c>
      <c r="E490" s="101"/>
      <c r="F490" s="69">
        <f>SUM(F484:F489)</f>
        <v>41.4</v>
      </c>
      <c r="G490" s="69">
        <f>SUM(G484:G489)</f>
        <v>31.24</v>
      </c>
      <c r="H490" s="69">
        <f>SUM(H484:H489)</f>
        <v>104.39999999999999</v>
      </c>
      <c r="I490" s="70">
        <f>SUM(I484:I489)</f>
        <v>865</v>
      </c>
      <c r="J490" s="70">
        <f>SUM(J484:J489)</f>
        <v>78</v>
      </c>
      <c r="K490" s="70">
        <f>SUM(K484:K489)</f>
        <v>136</v>
      </c>
      <c r="L490" s="70">
        <f>SUM(L484:L489)</f>
        <v>288</v>
      </c>
      <c r="M490" s="71">
        <f>SUM(M484:M489)</f>
        <v>6.76</v>
      </c>
      <c r="N490" s="71">
        <f>SUM(N484:N489)</f>
        <v>0.48</v>
      </c>
      <c r="O490" s="71">
        <f>SUM(O484:O489)</f>
        <v>30.759999999999998</v>
      </c>
      <c r="P490" s="71">
        <f>SUM(P484:P489)</f>
        <v>0.114</v>
      </c>
    </row>
    <row r="491" spans="1:16" s="1" customFormat="1" ht="12.75" customHeight="1">
      <c r="A491" s="16"/>
      <c r="B491" s="27"/>
      <c r="C491" s="28"/>
      <c r="D491" s="22" t="s">
        <v>41</v>
      </c>
      <c r="E491" s="23"/>
      <c r="F491" s="17"/>
      <c r="G491" s="17"/>
      <c r="H491" s="17"/>
      <c r="I491" s="18"/>
      <c r="J491" s="18"/>
      <c r="K491" s="18"/>
      <c r="L491" s="18"/>
      <c r="M491" s="19"/>
      <c r="N491" s="19"/>
      <c r="O491" s="19"/>
      <c r="P491" s="19"/>
    </row>
    <row r="492" spans="1:16" s="1" customFormat="1" ht="12.75" customHeight="1">
      <c r="A492" s="16"/>
      <c r="B492" s="46"/>
      <c r="C492" s="28">
        <v>29.62</v>
      </c>
      <c r="D492" s="34" t="s">
        <v>113</v>
      </c>
      <c r="E492" s="30" t="s">
        <v>25</v>
      </c>
      <c r="F492" s="31">
        <v>2</v>
      </c>
      <c r="G492" s="31">
        <v>1</v>
      </c>
      <c r="H492" s="31">
        <v>22</v>
      </c>
      <c r="I492" s="32">
        <v>100</v>
      </c>
      <c r="J492" s="32">
        <v>0</v>
      </c>
      <c r="K492" s="32">
        <v>0</v>
      </c>
      <c r="L492" s="32">
        <v>0</v>
      </c>
      <c r="M492" s="28">
        <v>0</v>
      </c>
      <c r="N492" s="28">
        <v>0</v>
      </c>
      <c r="O492" s="28">
        <v>0</v>
      </c>
      <c r="P492" s="28">
        <v>0</v>
      </c>
    </row>
    <row r="493" spans="1:16" s="1" customFormat="1" ht="12.75" customHeight="1">
      <c r="A493" s="27">
        <v>422</v>
      </c>
      <c r="B493" s="27"/>
      <c r="C493" s="28"/>
      <c r="D493" s="34" t="s">
        <v>114</v>
      </c>
      <c r="E493" s="30" t="s">
        <v>80</v>
      </c>
      <c r="F493" s="31">
        <v>6.8</v>
      </c>
      <c r="G493" s="17">
        <v>6.7</v>
      </c>
      <c r="H493" s="17">
        <v>40.7</v>
      </c>
      <c r="I493" s="18">
        <v>250</v>
      </c>
      <c r="J493" s="18">
        <v>13.8</v>
      </c>
      <c r="K493" s="18">
        <v>10</v>
      </c>
      <c r="L493" s="18">
        <v>54</v>
      </c>
      <c r="M493" s="19">
        <v>0.77</v>
      </c>
      <c r="N493" s="19">
        <v>0.08</v>
      </c>
      <c r="O493" s="19">
        <v>0</v>
      </c>
      <c r="P493" s="19">
        <v>0.013</v>
      </c>
    </row>
    <row r="494" spans="1:16" s="1" customFormat="1" ht="12.75" customHeight="1">
      <c r="A494" s="16"/>
      <c r="B494" s="44">
        <f>SUM(B492:B493)</f>
        <v>0</v>
      </c>
      <c r="C494" s="45">
        <f>SUM(C492:C493)</f>
        <v>29.62</v>
      </c>
      <c r="D494" s="38" t="s">
        <v>30</v>
      </c>
      <c r="E494" s="23"/>
      <c r="F494" s="40">
        <f>SUM(F492:F493)</f>
        <v>8.8</v>
      </c>
      <c r="G494" s="40">
        <f>SUM(G492:G493)</f>
        <v>7.7</v>
      </c>
      <c r="H494" s="40">
        <f>SUM(H492:H493)</f>
        <v>62.7</v>
      </c>
      <c r="I494" s="41">
        <f>SUM(I492:I493)</f>
        <v>350</v>
      </c>
      <c r="J494" s="41">
        <f>SUM(J492:J493)</f>
        <v>13.8</v>
      </c>
      <c r="K494" s="41">
        <f>SUM(K492:K493)</f>
        <v>10</v>
      </c>
      <c r="L494" s="41">
        <f>SUM(L492:L493)</f>
        <v>54</v>
      </c>
      <c r="M494" s="37">
        <f>SUM(M492:M493)</f>
        <v>0.77</v>
      </c>
      <c r="N494" s="37">
        <f>SUM(N492:N493)</f>
        <v>0.08</v>
      </c>
      <c r="O494" s="37">
        <f>SUM(O492:O493)</f>
        <v>0</v>
      </c>
      <c r="P494" s="37">
        <f>SUM(P492:P493)</f>
        <v>0.013</v>
      </c>
    </row>
    <row r="495" spans="1:16" s="1" customFormat="1" ht="12.75" customHeight="1">
      <c r="A495" s="16"/>
      <c r="B495" s="27"/>
      <c r="C495" s="27"/>
      <c r="D495" s="102" t="s">
        <v>47</v>
      </c>
      <c r="E495" s="103"/>
      <c r="F495" s="64">
        <f>F482+F490+F494</f>
        <v>70.3</v>
      </c>
      <c r="G495" s="64">
        <f>G482+G490+G494</f>
        <v>65.24</v>
      </c>
      <c r="H495" s="64">
        <f>H482+H490+H494</f>
        <v>244.5</v>
      </c>
      <c r="I495" s="65">
        <f>I482+I490+I494</f>
        <v>1841</v>
      </c>
      <c r="J495" s="65">
        <f>J482+J490+J494</f>
        <v>200.8</v>
      </c>
      <c r="K495" s="65">
        <f>K482+K490+K494</f>
        <v>224</v>
      </c>
      <c r="L495" s="65">
        <f>L482+L490+L494</f>
        <v>629</v>
      </c>
      <c r="M495" s="66">
        <f>M482+M490+M494</f>
        <v>15.34</v>
      </c>
      <c r="N495" s="66">
        <f>N482+N490+N494</f>
        <v>0.878</v>
      </c>
      <c r="O495" s="66">
        <f>O482+O490+O494</f>
        <v>66.49</v>
      </c>
      <c r="P495" s="66">
        <f>P482+P490+P494</f>
        <v>0.14</v>
      </c>
    </row>
    <row r="496" spans="1:16" ht="12.75" customHeight="1">
      <c r="A496" s="16"/>
      <c r="B496" s="16"/>
      <c r="C496" s="16"/>
      <c r="D496" s="20" t="s">
        <v>202</v>
      </c>
      <c r="E496" s="23"/>
      <c r="F496" s="104">
        <f>F22+F41+F64+F84+F104+F124+F145+F165+F186+F206+F226+F246+F266+F287+F308+F330+F350+F370+F390+F411+F431+F453+F474+F495</f>
        <v>1522.6</v>
      </c>
      <c r="G496" s="104">
        <f>G22+G41+G64+G84+G104+G124+G145+G165+G186+G206+G226+G246+G266+G287+G308+G330+G350+G370+G390+G411+G431+G453+G474+G495</f>
        <v>1497.14</v>
      </c>
      <c r="H496" s="104">
        <f>H22+H41+H64+H84+H104+H124+H145+H165+H186+H206+H226+H246+H266+H287+H308+H330+H350+H370+H390+H411+H431+H453+H474+H495</f>
        <v>5092.95</v>
      </c>
      <c r="I496" s="105">
        <f>I22+I41+I64+I84+I104+I124+I145+I165+I186+I206+I226+I246+I266+I287+I308+I330+I350+I370+I390+I411+I431+I453+I474+I495</f>
        <v>40062</v>
      </c>
      <c r="J496" s="105">
        <f>J22+J41+J64+J84+J104+J124+J145+J165+J186+J206+J226+J246+J266+J287+J308+J330+J350+J370+J390+J411+J431+J453+J474+J495</f>
        <v>9846.199999999999</v>
      </c>
      <c r="K496" s="105">
        <f>K22+K41+K64+K84+K104+K124+K145+K165+K186+K206+K226+K246+K266+K287+K308+K330+K350+K370+K390+K411+K431+K453+K474+K495</f>
        <v>4969</v>
      </c>
      <c r="L496" s="105">
        <f>L22+L41+L64+L84+L104+L124+L145+L165+L186+L206+L226+L246+L266+L287+L308+L330+L350+L370+L390+L411+L431+L453+L474+L495</f>
        <v>16418.6</v>
      </c>
      <c r="M496" s="104">
        <f>M22+M41+M64+M84+M104+M124+M145+M165+M186+M206+M226+M246+M266+M287+M308+M330+M350+M370+M390+M411+M431+M453+M474+M495</f>
        <v>309.05</v>
      </c>
      <c r="N496" s="104">
        <f>N22+N41+N64+N84+N104+N124+N145+N165+N186+N206+N226+N246+N266+N287+N308+N330+N350+N370+N390+N411+N431+N453+N474+N495</f>
        <v>20.389</v>
      </c>
      <c r="O496" s="104">
        <f>O22+O41+O64+O84+O104+O124+O145+O165+O186+O206+O226+O246+O266+O287+O308+O330+O350+O370+O390+O411+O431+O453+O474+O495</f>
        <v>1005.2399999999999</v>
      </c>
      <c r="P496" s="104">
        <f>P22+P41+P64+P84+P104+P124+P145+P165+P186+P206+P226+P246+P266+P287+P308+P330+P350+P370+P390+P411+P431+P453+P474+P495</f>
        <v>13.418</v>
      </c>
    </row>
    <row r="497" spans="1:16" ht="14.25" customHeight="1">
      <c r="A497" s="20"/>
      <c r="B497" s="20"/>
      <c r="C497" s="20"/>
      <c r="D497" s="106" t="s">
        <v>203</v>
      </c>
      <c r="E497" s="107"/>
      <c r="F497" s="108">
        <f>F496/24</f>
        <v>63.44166666666666</v>
      </c>
      <c r="G497" s="108">
        <f>G496/24</f>
        <v>62.380833333333335</v>
      </c>
      <c r="H497" s="108">
        <f>H496/24</f>
        <v>212.20624999999998</v>
      </c>
      <c r="I497" s="109">
        <f>I496/24</f>
        <v>1669.25</v>
      </c>
      <c r="J497" s="109">
        <f>J496/24</f>
        <v>410.25833333333327</v>
      </c>
      <c r="K497" s="109">
        <f>K496/24</f>
        <v>207.04166666666666</v>
      </c>
      <c r="L497" s="109">
        <f>L496/24</f>
        <v>684.1083333333332</v>
      </c>
      <c r="M497" s="108">
        <f>M496/24</f>
        <v>12.877083333333333</v>
      </c>
      <c r="N497" s="108">
        <f>N496/24</f>
        <v>0.8495416666666666</v>
      </c>
      <c r="O497" s="108">
        <f>O496/24</f>
        <v>41.885</v>
      </c>
      <c r="P497" s="108">
        <f>P496/24</f>
        <v>0.5590833333333333</v>
      </c>
    </row>
    <row r="498" ht="14.25" customHeight="1"/>
    <row r="500" spans="1:16" ht="14.25" customHeight="1">
      <c r="A500" s="110" t="s">
        <v>204</v>
      </c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</row>
  </sheetData>
  <sheetProtection selectLockedCells="1" selectUnlockedCells="1"/>
  <mergeCells count="8">
    <mergeCell ref="A1:A2"/>
    <mergeCell ref="D1:D2"/>
    <mergeCell ref="E1:E2"/>
    <mergeCell ref="F1:H1"/>
    <mergeCell ref="I1:I2"/>
    <mergeCell ref="J1:M1"/>
    <mergeCell ref="N1:P1"/>
    <mergeCell ref="A500:P500"/>
  </mergeCells>
  <printOptions horizontalCentered="1"/>
  <pageMargins left="0.19652777777777777" right="0.2361111111111111" top="0.43333333333333335" bottom="0.2361111111111111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7"/>
  <sheetViews>
    <sheetView view="pageBreakPreview" zoomScaleNormal="90" zoomScaleSheetLayoutView="100" workbookViewId="0" topLeftCell="A1">
      <selection activeCell="E17" sqref="E17"/>
    </sheetView>
  </sheetViews>
  <sheetFormatPr defaultColWidth="8.00390625" defaultRowHeight="15" customHeight="1"/>
  <cols>
    <col min="1" max="16384" width="9.00390625" style="0" customWidth="1"/>
  </cols>
  <sheetData>
    <row r="3" spans="2:12" ht="15" customHeight="1">
      <c r="B3" s="111">
        <v>0.4</v>
      </c>
      <c r="C3" s="111">
        <v>0.4</v>
      </c>
      <c r="D3" s="111">
        <v>9.8</v>
      </c>
      <c r="E3" s="111">
        <v>47</v>
      </c>
      <c r="F3" s="111">
        <v>16</v>
      </c>
      <c r="G3" s="111">
        <v>9</v>
      </c>
      <c r="H3" s="111">
        <v>11</v>
      </c>
      <c r="I3" s="111">
        <v>2.2</v>
      </c>
      <c r="J3" s="111">
        <v>0.03</v>
      </c>
      <c r="K3" s="111">
        <v>10</v>
      </c>
      <c r="L3" s="112">
        <v>0</v>
      </c>
    </row>
    <row r="4" spans="2:12" ht="15" customHeight="1">
      <c r="B4">
        <f>B3*150/100</f>
        <v>0.6</v>
      </c>
      <c r="C4">
        <f>C3*150/100</f>
        <v>0.6</v>
      </c>
      <c r="D4">
        <f>D3*150/100</f>
        <v>14.7</v>
      </c>
      <c r="E4" s="113">
        <f>E3*150/100</f>
        <v>70.5</v>
      </c>
      <c r="F4">
        <f>F3*150/100</f>
        <v>24</v>
      </c>
      <c r="G4" s="113">
        <f>G3*150/100</f>
        <v>13.5</v>
      </c>
      <c r="H4" s="113">
        <f>H3*150/100</f>
        <v>16.5</v>
      </c>
      <c r="I4">
        <f>I3*150/100</f>
        <v>3.3</v>
      </c>
      <c r="J4">
        <f>J3*150/100</f>
        <v>0.045</v>
      </c>
      <c r="K4">
        <f>K3*150/100</f>
        <v>15</v>
      </c>
      <c r="L4">
        <f>L3*150/100</f>
        <v>0</v>
      </c>
    </row>
    <row r="5" spans="2:12" ht="15" customHeight="1">
      <c r="B5" s="114">
        <v>0.30000000000000004</v>
      </c>
      <c r="C5" s="114">
        <v>1.5</v>
      </c>
      <c r="D5" s="114">
        <v>2.3</v>
      </c>
      <c r="E5" s="114">
        <v>23</v>
      </c>
      <c r="F5" s="114">
        <v>9</v>
      </c>
      <c r="G5" s="114">
        <v>4.3</v>
      </c>
      <c r="H5" s="114">
        <v>9</v>
      </c>
      <c r="I5" s="114">
        <v>0.24</v>
      </c>
      <c r="J5" s="114">
        <v>0.01</v>
      </c>
      <c r="K5" s="114">
        <v>2.88</v>
      </c>
      <c r="L5" s="115">
        <v>0</v>
      </c>
    </row>
    <row r="6" spans="2:12" ht="15" customHeight="1">
      <c r="B6">
        <f>B5*35/30</f>
        <v>0.35000000000000003</v>
      </c>
      <c r="C6">
        <f>C5*35/30</f>
        <v>1.75</v>
      </c>
      <c r="D6" s="116">
        <f>D5*35/30</f>
        <v>2.683333333333333</v>
      </c>
      <c r="E6" s="116">
        <f>E5*35/30</f>
        <v>26.833333333333332</v>
      </c>
      <c r="F6">
        <f>F5*35/30</f>
        <v>10.5</v>
      </c>
      <c r="G6" s="116">
        <f>G5*35/30</f>
        <v>5.016666666666667</v>
      </c>
      <c r="H6">
        <f>H5*35/30</f>
        <v>10.5</v>
      </c>
      <c r="I6">
        <f>I5*35/30</f>
        <v>0.28</v>
      </c>
      <c r="J6" s="117">
        <f>J5*35/30</f>
        <v>0.011666666666666667</v>
      </c>
      <c r="K6">
        <f>K5*35/30</f>
        <v>3.36</v>
      </c>
      <c r="L6">
        <f>L5*35/30</f>
        <v>0</v>
      </c>
    </row>
    <row r="8" spans="2:12" ht="15" customHeight="1">
      <c r="B8" s="118">
        <v>2.4</v>
      </c>
      <c r="C8" s="118">
        <v>0.6000000000000001</v>
      </c>
      <c r="D8" s="118">
        <v>17.1</v>
      </c>
      <c r="E8" s="118">
        <v>84</v>
      </c>
      <c r="F8" s="118">
        <v>11.7</v>
      </c>
      <c r="G8" s="118">
        <v>10</v>
      </c>
      <c r="H8" s="118">
        <v>27</v>
      </c>
      <c r="I8" s="118">
        <v>0.6000000000000001</v>
      </c>
      <c r="J8" s="118">
        <v>0.09</v>
      </c>
      <c r="K8" s="118">
        <v>0</v>
      </c>
      <c r="L8" s="118">
        <v>0</v>
      </c>
    </row>
    <row r="9" spans="2:12" ht="15" customHeight="1">
      <c r="B9">
        <f>B8*20/30</f>
        <v>1.6</v>
      </c>
      <c r="C9">
        <f>C8*20/30</f>
        <v>0.4000000000000001</v>
      </c>
      <c r="D9">
        <f>D8*20/30</f>
        <v>11.4</v>
      </c>
      <c r="E9">
        <f>E8*20/30</f>
        <v>56</v>
      </c>
      <c r="F9">
        <f>F8*20/30</f>
        <v>7.8</v>
      </c>
      <c r="G9">
        <f>G8*20/30</f>
        <v>6.666666666666667</v>
      </c>
      <c r="H9">
        <f>H8*20/30</f>
        <v>18</v>
      </c>
      <c r="I9">
        <f>I8*20/30</f>
        <v>0.4000000000000001</v>
      </c>
      <c r="J9">
        <f>J8*20/30</f>
        <v>0.05999999999999999</v>
      </c>
      <c r="K9">
        <f>K8*20/30</f>
        <v>0</v>
      </c>
      <c r="L9">
        <f>L8*20/30</f>
        <v>0</v>
      </c>
    </row>
    <row r="10" spans="2:12" ht="15" customHeight="1">
      <c r="B10" s="118">
        <v>4.5</v>
      </c>
      <c r="C10" s="119">
        <v>0.9</v>
      </c>
      <c r="D10" s="118">
        <v>30</v>
      </c>
      <c r="E10" s="118">
        <v>147</v>
      </c>
      <c r="F10" s="118">
        <v>32.7</v>
      </c>
      <c r="G10" s="118">
        <v>24</v>
      </c>
      <c r="H10" s="118">
        <v>72</v>
      </c>
      <c r="I10" s="118">
        <v>1.77</v>
      </c>
      <c r="J10" s="118">
        <v>0.19</v>
      </c>
      <c r="K10" s="118">
        <v>0</v>
      </c>
      <c r="L10" s="118">
        <v>0</v>
      </c>
    </row>
    <row r="11" spans="2:12" ht="15" customHeight="1">
      <c r="B11">
        <f>B10-B8</f>
        <v>2.1</v>
      </c>
      <c r="C11">
        <f>C10-C8</f>
        <v>0.29999999999999993</v>
      </c>
      <c r="D11">
        <f>D10-D8</f>
        <v>12.899999999999999</v>
      </c>
      <c r="E11">
        <f>E10-E8</f>
        <v>63</v>
      </c>
      <c r="F11">
        <f>F10-F8</f>
        <v>21.000000000000004</v>
      </c>
      <c r="G11">
        <f>G10-G8</f>
        <v>14</v>
      </c>
      <c r="H11">
        <f>H10-H8</f>
        <v>45</v>
      </c>
      <c r="I11">
        <f>I10-I8</f>
        <v>1.17</v>
      </c>
      <c r="J11">
        <f>J10-J8</f>
        <v>0.1</v>
      </c>
      <c r="K11">
        <f>K10-K8</f>
        <v>0</v>
      </c>
      <c r="L11">
        <f>L10-L8</f>
        <v>0</v>
      </c>
    </row>
    <row r="12" spans="2:12" ht="15" customHeight="1">
      <c r="B12">
        <f>B11+B9</f>
        <v>3.7</v>
      </c>
      <c r="C12">
        <f>C11+C9</f>
        <v>0.7</v>
      </c>
      <c r="D12">
        <f>D11+D9</f>
        <v>24.299999999999997</v>
      </c>
      <c r="E12">
        <f>E11+E9</f>
        <v>119</v>
      </c>
      <c r="F12">
        <f>F11+F9</f>
        <v>28.800000000000004</v>
      </c>
      <c r="G12">
        <f>G11+G9</f>
        <v>20.666666666666668</v>
      </c>
      <c r="H12">
        <f>H11+H9</f>
        <v>63</v>
      </c>
      <c r="I12">
        <f>I11+I9</f>
        <v>1.57</v>
      </c>
      <c r="J12">
        <f>J11+J9</f>
        <v>0.16</v>
      </c>
      <c r="K12">
        <f>K11+K9</f>
        <v>0</v>
      </c>
      <c r="L12">
        <f>L11+L9</f>
        <v>0</v>
      </c>
    </row>
    <row r="15" spans="2:5" ht="15" customHeight="1">
      <c r="B15" s="118">
        <v>2</v>
      </c>
      <c r="C15" s="118">
        <v>0.5</v>
      </c>
      <c r="D15" s="118">
        <v>14.3</v>
      </c>
      <c r="E15" s="118">
        <v>70</v>
      </c>
    </row>
    <row r="16" spans="2:5" ht="15" customHeight="1">
      <c r="B16" s="119">
        <v>3.08333333333333</v>
      </c>
      <c r="C16" s="119">
        <v>0.583333333333333</v>
      </c>
      <c r="D16" s="119">
        <v>20.25</v>
      </c>
      <c r="E16" s="120">
        <v>99.1666666666667</v>
      </c>
    </row>
    <row r="17" spans="2:6" ht="15" customHeight="1">
      <c r="B17" s="116">
        <f>B16-B15</f>
        <v>1.08333333333333</v>
      </c>
      <c r="C17" s="116">
        <f>C16-C15</f>
        <v>0.08333333333333304</v>
      </c>
      <c r="D17" s="116">
        <f>D16-D15</f>
        <v>5.949999999999999</v>
      </c>
      <c r="E17" s="116">
        <f>E16-E15</f>
        <v>29.1666666666667</v>
      </c>
      <c r="F17" s="116">
        <f>F16-F15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Normal="90" zoomScaleSheetLayoutView="100" workbookViewId="0" topLeftCell="D1">
      <selection activeCell="F44" sqref="F44"/>
    </sheetView>
  </sheetViews>
  <sheetFormatPr defaultColWidth="8.00390625" defaultRowHeight="15" customHeight="1"/>
  <cols>
    <col min="1" max="13" width="9.00390625" style="0" customWidth="1"/>
    <col min="14" max="14" width="11.00390625" style="0" customWidth="1"/>
    <col min="15" max="16384" width="9.00390625" style="0" customWidth="1"/>
  </cols>
  <sheetData>
    <row r="1" spans="1:11" ht="15" customHeight="1">
      <c r="A1" s="111">
        <v>0.4</v>
      </c>
      <c r="B1" s="111">
        <v>0.4</v>
      </c>
      <c r="C1" s="111">
        <v>9.8</v>
      </c>
      <c r="D1" s="111">
        <v>47</v>
      </c>
      <c r="E1" s="111">
        <v>16</v>
      </c>
      <c r="F1" s="111">
        <v>9</v>
      </c>
      <c r="G1" s="111">
        <v>11</v>
      </c>
      <c r="H1" s="111">
        <v>2.2</v>
      </c>
      <c r="I1" s="111">
        <v>0.03</v>
      </c>
      <c r="J1" s="111">
        <v>10</v>
      </c>
      <c r="K1" s="112">
        <v>0</v>
      </c>
    </row>
    <row r="2" spans="1:11" ht="15" customHeight="1">
      <c r="A2" s="121">
        <v>0.4</v>
      </c>
      <c r="B2" s="121">
        <v>0.30000000000000004</v>
      </c>
      <c r="C2" s="121">
        <v>10.3</v>
      </c>
      <c r="D2" s="121">
        <v>47</v>
      </c>
      <c r="E2" s="121">
        <v>19</v>
      </c>
      <c r="F2" s="121">
        <v>12</v>
      </c>
      <c r="G2" s="121">
        <v>16</v>
      </c>
      <c r="H2" s="121">
        <v>2.3</v>
      </c>
      <c r="I2" s="121">
        <v>0.02</v>
      </c>
      <c r="J2" s="121">
        <v>5</v>
      </c>
      <c r="K2" s="122">
        <v>0</v>
      </c>
    </row>
    <row r="3" spans="1:11" ht="15" customHeight="1">
      <c r="A3" s="121">
        <v>0.8</v>
      </c>
      <c r="B3" s="121">
        <v>0.2</v>
      </c>
      <c r="C3" s="121">
        <v>7.5</v>
      </c>
      <c r="D3" s="121">
        <v>38</v>
      </c>
      <c r="E3" s="121">
        <v>35</v>
      </c>
      <c r="F3" s="121">
        <v>11</v>
      </c>
      <c r="G3" s="121">
        <v>17</v>
      </c>
      <c r="H3" s="121">
        <v>0.1</v>
      </c>
      <c r="I3" s="121">
        <v>0.06</v>
      </c>
      <c r="J3" s="121">
        <v>38</v>
      </c>
      <c r="K3" s="122">
        <v>0</v>
      </c>
    </row>
    <row r="4" spans="1:11" ht="15" customHeight="1">
      <c r="A4" s="121">
        <v>0.9</v>
      </c>
      <c r="B4" s="121">
        <v>0.2</v>
      </c>
      <c r="C4" s="121">
        <v>8.1</v>
      </c>
      <c r="D4" s="121">
        <v>63</v>
      </c>
      <c r="E4" s="121">
        <v>34</v>
      </c>
      <c r="F4" s="121">
        <v>13</v>
      </c>
      <c r="G4" s="121">
        <v>23</v>
      </c>
      <c r="H4" s="121">
        <v>0.30000000000000004</v>
      </c>
      <c r="I4" s="121">
        <v>0.04</v>
      </c>
      <c r="J4" s="121">
        <v>60</v>
      </c>
      <c r="K4" s="122">
        <v>0</v>
      </c>
    </row>
    <row r="5" spans="1:11" ht="15" customHeight="1">
      <c r="A5" s="116">
        <f aca="true" t="shared" si="0" ref="A5:A8">A1*200/100</f>
        <v>0.8</v>
      </c>
      <c r="B5" s="116">
        <f aca="true" t="shared" si="1" ref="B5:B8">B1*200/100</f>
        <v>0.8</v>
      </c>
      <c r="C5" s="116">
        <f aca="true" t="shared" si="2" ref="C5:C8">C1*200/100</f>
        <v>19.6</v>
      </c>
      <c r="D5" s="113">
        <f aca="true" t="shared" si="3" ref="D5:D8">D1*200/100</f>
        <v>94</v>
      </c>
      <c r="E5" s="113">
        <f aca="true" t="shared" si="4" ref="E5:E8">E1*200/100</f>
        <v>32</v>
      </c>
      <c r="F5" s="113">
        <f aca="true" t="shared" si="5" ref="F5:F8">F1*200/100</f>
        <v>18</v>
      </c>
      <c r="G5" s="113">
        <f aca="true" t="shared" si="6" ref="G5:G8">G1*200/100</f>
        <v>22</v>
      </c>
      <c r="H5" s="116">
        <f aca="true" t="shared" si="7" ref="H5:H8">H1*200/100</f>
        <v>4.4</v>
      </c>
      <c r="I5" s="116">
        <f aca="true" t="shared" si="8" ref="I5:I8">I1*200/100</f>
        <v>0.06</v>
      </c>
      <c r="J5" s="113">
        <f aca="true" t="shared" si="9" ref="J5:J8">J1*200/100</f>
        <v>20</v>
      </c>
      <c r="K5" s="113">
        <f aca="true" t="shared" si="10" ref="K5:K8">K1*200/100</f>
        <v>0</v>
      </c>
    </row>
    <row r="6" spans="1:11" ht="15" customHeight="1">
      <c r="A6" s="116">
        <f t="shared" si="0"/>
        <v>0.8</v>
      </c>
      <c r="B6" s="116">
        <f t="shared" si="1"/>
        <v>0.6000000000000001</v>
      </c>
      <c r="C6" s="116">
        <f t="shared" si="2"/>
        <v>20.6</v>
      </c>
      <c r="D6" s="113">
        <f t="shared" si="3"/>
        <v>94</v>
      </c>
      <c r="E6" s="113">
        <f t="shared" si="4"/>
        <v>38</v>
      </c>
      <c r="F6" s="113">
        <f t="shared" si="5"/>
        <v>24</v>
      </c>
      <c r="G6" s="113">
        <f t="shared" si="6"/>
        <v>32</v>
      </c>
      <c r="H6" s="116">
        <f t="shared" si="7"/>
        <v>4.6</v>
      </c>
      <c r="I6" s="116">
        <f t="shared" si="8"/>
        <v>0.04</v>
      </c>
      <c r="J6" s="113">
        <f t="shared" si="9"/>
        <v>10</v>
      </c>
      <c r="K6" s="113">
        <f t="shared" si="10"/>
        <v>0</v>
      </c>
    </row>
    <row r="7" spans="1:11" ht="15" customHeight="1">
      <c r="A7" s="116">
        <f t="shared" si="0"/>
        <v>1.6</v>
      </c>
      <c r="B7" s="116">
        <f t="shared" si="1"/>
        <v>0.4</v>
      </c>
      <c r="C7" s="116">
        <f t="shared" si="2"/>
        <v>15</v>
      </c>
      <c r="D7" s="113">
        <f t="shared" si="3"/>
        <v>76</v>
      </c>
      <c r="E7" s="113">
        <f t="shared" si="4"/>
        <v>70</v>
      </c>
      <c r="F7" s="113">
        <f t="shared" si="5"/>
        <v>22</v>
      </c>
      <c r="G7" s="113">
        <f t="shared" si="6"/>
        <v>34</v>
      </c>
      <c r="H7" s="116">
        <f t="shared" si="7"/>
        <v>0.2</v>
      </c>
      <c r="I7" s="116">
        <f t="shared" si="8"/>
        <v>0.12</v>
      </c>
      <c r="J7" s="113">
        <f t="shared" si="9"/>
        <v>76</v>
      </c>
      <c r="K7" s="113">
        <f t="shared" si="10"/>
        <v>0</v>
      </c>
    </row>
    <row r="8" spans="1:11" ht="15" customHeight="1">
      <c r="A8" s="116">
        <f t="shared" si="0"/>
        <v>1.8</v>
      </c>
      <c r="B8" s="116">
        <f t="shared" si="1"/>
        <v>0.4</v>
      </c>
      <c r="C8" s="116">
        <f t="shared" si="2"/>
        <v>16.2</v>
      </c>
      <c r="D8" s="113">
        <f t="shared" si="3"/>
        <v>126</v>
      </c>
      <c r="E8" s="113">
        <f t="shared" si="4"/>
        <v>68</v>
      </c>
      <c r="F8" s="113">
        <f t="shared" si="5"/>
        <v>26</v>
      </c>
      <c r="G8" s="113">
        <f t="shared" si="6"/>
        <v>46</v>
      </c>
      <c r="H8" s="116">
        <f t="shared" si="7"/>
        <v>0.6000000000000001</v>
      </c>
      <c r="I8" s="116">
        <f t="shared" si="8"/>
        <v>0.08</v>
      </c>
      <c r="J8" s="113">
        <f t="shared" si="9"/>
        <v>120</v>
      </c>
      <c r="K8" s="113">
        <f t="shared" si="10"/>
        <v>0</v>
      </c>
    </row>
    <row r="12" spans="2:15" ht="15" customHeight="1">
      <c r="B12" s="123">
        <v>44.8</v>
      </c>
      <c r="C12" s="123">
        <v>44.8</v>
      </c>
      <c r="D12">
        <f aca="true" t="shared" si="11" ref="D12:D26">C12*20/1000</f>
        <v>0.896</v>
      </c>
      <c r="E12">
        <f aca="true" t="shared" si="12" ref="E12:E26">C12*50/1000</f>
        <v>2.24</v>
      </c>
      <c r="F12">
        <f aca="true" t="shared" si="13" ref="F12:F26">C12*100/1000</f>
        <v>4.48</v>
      </c>
      <c r="G12" s="124">
        <v>65.6</v>
      </c>
      <c r="H12" s="124">
        <v>65.6</v>
      </c>
      <c r="I12">
        <f aca="true" t="shared" si="14" ref="I12:I15">G12*90/100</f>
        <v>59.03999999999999</v>
      </c>
      <c r="J12">
        <f aca="true" t="shared" si="15" ref="J12:J25">I12*100/1000</f>
        <v>5.903999999999999</v>
      </c>
      <c r="L12" s="124">
        <v>63.29</v>
      </c>
      <c r="M12" s="124">
        <v>63.29</v>
      </c>
      <c r="N12" s="117">
        <f aca="true" t="shared" si="16" ref="N12:N24">M12*85/100</f>
        <v>53.796499999999995</v>
      </c>
      <c r="O12" s="117">
        <f aca="true" t="shared" si="17" ref="O12:O24">N12*100/1000</f>
        <v>5.37965</v>
      </c>
    </row>
    <row r="13" spans="2:15" ht="15" customHeight="1">
      <c r="B13" s="125">
        <v>4.6</v>
      </c>
      <c r="C13" s="125">
        <v>4.6</v>
      </c>
      <c r="D13">
        <f t="shared" si="11"/>
        <v>0.092</v>
      </c>
      <c r="E13">
        <f t="shared" si="12"/>
        <v>0.22999999999999998</v>
      </c>
      <c r="F13">
        <f t="shared" si="13"/>
        <v>0.45999999999999996</v>
      </c>
      <c r="G13" s="125">
        <v>2</v>
      </c>
      <c r="H13" s="125">
        <v>2</v>
      </c>
      <c r="I13">
        <f t="shared" si="14"/>
        <v>1.8</v>
      </c>
      <c r="J13">
        <f t="shared" si="15"/>
        <v>0.18</v>
      </c>
      <c r="L13" s="125">
        <v>0.7</v>
      </c>
      <c r="M13" s="125">
        <v>0.7</v>
      </c>
      <c r="N13" s="117">
        <f t="shared" si="16"/>
        <v>0.595</v>
      </c>
      <c r="O13" s="117">
        <f t="shared" si="17"/>
        <v>0.0595</v>
      </c>
    </row>
    <row r="14" spans="2:15" ht="15" customHeight="1">
      <c r="B14" s="126">
        <v>5</v>
      </c>
      <c r="C14" s="126">
        <v>5</v>
      </c>
      <c r="D14">
        <f t="shared" si="11"/>
        <v>0.1</v>
      </c>
      <c r="E14">
        <f t="shared" si="12"/>
        <v>0.25</v>
      </c>
      <c r="F14">
        <f t="shared" si="13"/>
        <v>0.5</v>
      </c>
      <c r="G14" s="125">
        <v>11.5</v>
      </c>
      <c r="H14" s="125">
        <v>11.5</v>
      </c>
      <c r="I14">
        <f t="shared" si="14"/>
        <v>10.35</v>
      </c>
      <c r="J14">
        <f t="shared" si="15"/>
        <v>1.035</v>
      </c>
      <c r="L14" s="125">
        <v>2.53</v>
      </c>
      <c r="M14" s="125">
        <v>2.53</v>
      </c>
      <c r="N14" s="117">
        <f t="shared" si="16"/>
        <v>2.1504999999999996</v>
      </c>
      <c r="O14" s="117">
        <f t="shared" si="17"/>
        <v>0.21504999999999996</v>
      </c>
    </row>
    <row r="15" spans="2:15" ht="15" customHeight="1">
      <c r="B15" s="126">
        <v>0.4</v>
      </c>
      <c r="C15" s="126">
        <v>0.4</v>
      </c>
      <c r="D15">
        <f t="shared" si="11"/>
        <v>0.008</v>
      </c>
      <c r="E15">
        <f t="shared" si="12"/>
        <v>0.02</v>
      </c>
      <c r="F15">
        <f t="shared" si="13"/>
        <v>0.04</v>
      </c>
      <c r="G15" s="125">
        <v>8.6</v>
      </c>
      <c r="H15" s="125">
        <v>8.6</v>
      </c>
      <c r="I15">
        <f t="shared" si="14"/>
        <v>7.74</v>
      </c>
      <c r="J15">
        <f t="shared" si="15"/>
        <v>0.774</v>
      </c>
      <c r="L15" s="125">
        <v>0.63</v>
      </c>
      <c r="M15" s="125">
        <v>0.63</v>
      </c>
      <c r="N15" s="117">
        <f t="shared" si="16"/>
        <v>0.5355</v>
      </c>
      <c r="O15" s="117">
        <f t="shared" si="17"/>
        <v>0.05355</v>
      </c>
    </row>
    <row r="16" spans="2:15" ht="15" customHeight="1">
      <c r="B16" s="126">
        <v>0.4</v>
      </c>
      <c r="C16" s="126">
        <v>0.4</v>
      </c>
      <c r="D16">
        <f t="shared" si="11"/>
        <v>0.008</v>
      </c>
      <c r="E16">
        <f t="shared" si="12"/>
        <v>0.02</v>
      </c>
      <c r="F16">
        <f t="shared" si="13"/>
        <v>0.04</v>
      </c>
      <c r="G16" s="125" t="s">
        <v>205</v>
      </c>
      <c r="H16" s="125">
        <v>3.96</v>
      </c>
      <c r="I16">
        <v>3.6</v>
      </c>
      <c r="J16">
        <f t="shared" si="15"/>
        <v>0.36</v>
      </c>
      <c r="L16" s="125">
        <v>8.86</v>
      </c>
      <c r="M16" s="125">
        <v>8.86</v>
      </c>
      <c r="N16" s="117">
        <f t="shared" si="16"/>
        <v>7.530999999999999</v>
      </c>
      <c r="O16" s="117">
        <f t="shared" si="17"/>
        <v>0.7530999999999999</v>
      </c>
    </row>
    <row r="17" spans="2:15" ht="15" customHeight="1">
      <c r="B17" s="126">
        <v>1.4</v>
      </c>
      <c r="C17" s="126">
        <v>1.4</v>
      </c>
      <c r="D17">
        <f t="shared" si="11"/>
        <v>0.028</v>
      </c>
      <c r="E17">
        <f t="shared" si="12"/>
        <v>0.07</v>
      </c>
      <c r="F17">
        <f t="shared" si="13"/>
        <v>0.14</v>
      </c>
      <c r="G17" s="125" t="s">
        <v>206</v>
      </c>
      <c r="H17" s="125">
        <v>2</v>
      </c>
      <c r="I17">
        <v>1.8</v>
      </c>
      <c r="J17">
        <f t="shared" si="15"/>
        <v>0.18</v>
      </c>
      <c r="L17" s="125">
        <v>10.92</v>
      </c>
      <c r="M17" s="125">
        <v>10.92</v>
      </c>
      <c r="N17" s="117">
        <f t="shared" si="16"/>
        <v>9.282</v>
      </c>
      <c r="O17" s="117">
        <f t="shared" si="17"/>
        <v>0.9282</v>
      </c>
    </row>
    <row r="18" spans="2:15" ht="15" customHeight="1">
      <c r="B18" s="125">
        <v>23.2</v>
      </c>
      <c r="C18" s="125">
        <v>23.2</v>
      </c>
      <c r="D18">
        <f t="shared" si="11"/>
        <v>0.464</v>
      </c>
      <c r="E18">
        <f t="shared" si="12"/>
        <v>1.16</v>
      </c>
      <c r="F18">
        <f t="shared" si="13"/>
        <v>2.32</v>
      </c>
      <c r="G18" s="125">
        <v>0.96</v>
      </c>
      <c r="H18" s="125">
        <v>0.96</v>
      </c>
      <c r="I18">
        <f aca="true" t="shared" si="18" ref="I18:I21">G18*90/100</f>
        <v>0.8639999999999999</v>
      </c>
      <c r="J18">
        <f t="shared" si="15"/>
        <v>0.08639999999999999</v>
      </c>
      <c r="L18" s="125">
        <v>3</v>
      </c>
      <c r="M18" s="125">
        <v>3</v>
      </c>
      <c r="N18" s="117">
        <f t="shared" si="16"/>
        <v>2.55</v>
      </c>
      <c r="O18" s="117">
        <f t="shared" si="17"/>
        <v>0.25499999999999995</v>
      </c>
    </row>
    <row r="19" spans="2:15" ht="15" customHeight="1">
      <c r="B19" s="126">
        <v>2.4</v>
      </c>
      <c r="C19" s="126">
        <v>2.4</v>
      </c>
      <c r="D19">
        <f t="shared" si="11"/>
        <v>0.048</v>
      </c>
      <c r="E19">
        <f t="shared" si="12"/>
        <v>0.12</v>
      </c>
      <c r="F19">
        <f t="shared" si="13"/>
        <v>0.24</v>
      </c>
      <c r="G19" s="125">
        <v>0.72</v>
      </c>
      <c r="H19" s="125">
        <v>0.72</v>
      </c>
      <c r="I19">
        <f t="shared" si="18"/>
        <v>0.648</v>
      </c>
      <c r="J19">
        <f t="shared" si="15"/>
        <v>0.0648</v>
      </c>
      <c r="L19" s="125" t="s">
        <v>207</v>
      </c>
      <c r="M19" s="125">
        <v>3.8</v>
      </c>
      <c r="N19" s="117">
        <f t="shared" si="16"/>
        <v>3.23</v>
      </c>
      <c r="O19" s="117">
        <f t="shared" si="17"/>
        <v>0.323</v>
      </c>
    </row>
    <row r="20" spans="2:15" ht="15" customHeight="1">
      <c r="B20" s="125">
        <v>40</v>
      </c>
      <c r="C20" s="125">
        <v>40</v>
      </c>
      <c r="D20">
        <f t="shared" si="11"/>
        <v>0.8</v>
      </c>
      <c r="E20">
        <f t="shared" si="12"/>
        <v>2</v>
      </c>
      <c r="F20">
        <f t="shared" si="13"/>
        <v>4</v>
      </c>
      <c r="G20" s="125">
        <v>1.35</v>
      </c>
      <c r="H20" s="125">
        <v>1.35</v>
      </c>
      <c r="I20">
        <f t="shared" si="18"/>
        <v>1.215</v>
      </c>
      <c r="J20">
        <f t="shared" si="15"/>
        <v>0.12150000000000001</v>
      </c>
      <c r="L20" s="125">
        <v>19</v>
      </c>
      <c r="M20" s="125">
        <v>19</v>
      </c>
      <c r="N20" s="117">
        <f t="shared" si="16"/>
        <v>16.15</v>
      </c>
      <c r="O20" s="117">
        <f t="shared" si="17"/>
        <v>1.6149999999999998</v>
      </c>
    </row>
    <row r="21" spans="2:15" ht="15" customHeight="1">
      <c r="B21" s="125">
        <v>40</v>
      </c>
      <c r="C21" s="125">
        <v>40</v>
      </c>
      <c r="D21">
        <f t="shared" si="11"/>
        <v>0.8</v>
      </c>
      <c r="E21">
        <f t="shared" si="12"/>
        <v>2</v>
      </c>
      <c r="F21">
        <f t="shared" si="13"/>
        <v>4</v>
      </c>
      <c r="G21" s="125">
        <v>0.06</v>
      </c>
      <c r="H21" s="125">
        <v>0.06</v>
      </c>
      <c r="I21">
        <f t="shared" si="18"/>
        <v>0.05399999999999999</v>
      </c>
      <c r="J21">
        <f t="shared" si="15"/>
        <v>0.005399999999999999</v>
      </c>
      <c r="L21" s="125">
        <v>0.03</v>
      </c>
      <c r="M21" s="125">
        <v>0.03</v>
      </c>
      <c r="N21" s="117">
        <f t="shared" si="16"/>
        <v>0.0255</v>
      </c>
      <c r="O21" s="117">
        <f t="shared" si="17"/>
        <v>0.0025499999999999997</v>
      </c>
    </row>
    <row r="22" spans="2:15" ht="15" customHeight="1">
      <c r="B22" s="126" t="s">
        <v>208</v>
      </c>
      <c r="C22" s="126" t="s">
        <v>208</v>
      </c>
      <c r="D22" t="e">
        <f t="shared" si="11"/>
        <v>#VALUE!</v>
      </c>
      <c r="E22" t="e">
        <f t="shared" si="12"/>
        <v>#VALUE!</v>
      </c>
      <c r="F22" t="e">
        <f t="shared" si="13"/>
        <v>#VALUE!</v>
      </c>
      <c r="G22" s="125" t="s">
        <v>208</v>
      </c>
      <c r="H22" s="125">
        <v>96</v>
      </c>
      <c r="I22">
        <v>86</v>
      </c>
      <c r="J22">
        <f t="shared" si="15"/>
        <v>8.6</v>
      </c>
      <c r="L22" s="125">
        <v>6.46</v>
      </c>
      <c r="M22" s="125">
        <v>6.46</v>
      </c>
      <c r="N22" s="117">
        <f t="shared" si="16"/>
        <v>5.4910000000000005</v>
      </c>
      <c r="O22" s="117">
        <f t="shared" si="17"/>
        <v>0.5491</v>
      </c>
    </row>
    <row r="23" spans="2:15" ht="15" customHeight="1">
      <c r="B23" s="126">
        <v>2.6</v>
      </c>
      <c r="C23" s="126">
        <v>2.6</v>
      </c>
      <c r="D23">
        <f t="shared" si="11"/>
        <v>0.052</v>
      </c>
      <c r="E23">
        <f t="shared" si="12"/>
        <v>0.13</v>
      </c>
      <c r="F23">
        <f t="shared" si="13"/>
        <v>0.26</v>
      </c>
      <c r="G23" s="125">
        <v>30</v>
      </c>
      <c r="H23" s="125">
        <v>30</v>
      </c>
      <c r="I23">
        <f>G23*90/100</f>
        <v>27</v>
      </c>
      <c r="J23">
        <f t="shared" si="15"/>
        <v>2.7</v>
      </c>
      <c r="L23" s="125" t="s">
        <v>208</v>
      </c>
      <c r="M23" s="125">
        <v>119</v>
      </c>
      <c r="N23" s="117">
        <f t="shared" si="16"/>
        <v>101.15</v>
      </c>
      <c r="O23" s="117">
        <f t="shared" si="17"/>
        <v>10.115</v>
      </c>
    </row>
    <row r="24" spans="2:15" ht="15" customHeight="1">
      <c r="B24" s="126">
        <v>1.4</v>
      </c>
      <c r="C24" s="126">
        <v>1.4</v>
      </c>
      <c r="D24">
        <f t="shared" si="11"/>
        <v>0.028</v>
      </c>
      <c r="E24">
        <f t="shared" si="12"/>
        <v>0.07</v>
      </c>
      <c r="F24">
        <f t="shared" si="13"/>
        <v>0.14</v>
      </c>
      <c r="G24" s="125" t="s">
        <v>208</v>
      </c>
      <c r="H24" s="125">
        <v>117</v>
      </c>
      <c r="I24">
        <v>105</v>
      </c>
      <c r="J24">
        <f t="shared" si="15"/>
        <v>10.5</v>
      </c>
      <c r="L24" s="125">
        <v>0.25</v>
      </c>
      <c r="M24" s="125">
        <v>0.25</v>
      </c>
      <c r="N24" s="117">
        <f t="shared" si="16"/>
        <v>0.2125</v>
      </c>
      <c r="O24" s="117">
        <f t="shared" si="17"/>
        <v>0.02125</v>
      </c>
    </row>
    <row r="25" spans="2:10" ht="15" customHeight="1">
      <c r="B25" s="126" t="s">
        <v>206</v>
      </c>
      <c r="C25" s="126">
        <v>2</v>
      </c>
      <c r="D25">
        <f t="shared" si="11"/>
        <v>0.04</v>
      </c>
      <c r="E25">
        <f t="shared" si="12"/>
        <v>0.1</v>
      </c>
      <c r="F25">
        <f t="shared" si="13"/>
        <v>0.2</v>
      </c>
      <c r="G25" s="125">
        <v>0.25</v>
      </c>
      <c r="H25" s="125">
        <v>0.25</v>
      </c>
      <c r="I25">
        <f>G25*90/100</f>
        <v>0.225</v>
      </c>
      <c r="J25">
        <f t="shared" si="15"/>
        <v>0.0225</v>
      </c>
    </row>
    <row r="26" spans="2:6" ht="15" customHeight="1">
      <c r="B26" s="126">
        <v>0.34</v>
      </c>
      <c r="C26" s="126">
        <v>0.34</v>
      </c>
      <c r="D26">
        <f t="shared" si="11"/>
        <v>0.0068000000000000005</v>
      </c>
      <c r="E26">
        <f t="shared" si="12"/>
        <v>0.017</v>
      </c>
      <c r="F26">
        <f t="shared" si="13"/>
        <v>0.034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0" zoomScaleSheetLayoutView="100" workbookViewId="0" topLeftCell="A1">
      <selection activeCell="M15" sqref="M15"/>
    </sheetView>
  </sheetViews>
  <sheetFormatPr defaultColWidth="8.00390625" defaultRowHeight="15" customHeight="1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0" zoomScaleSheetLayoutView="100" workbookViewId="0" topLeftCell="A1">
      <selection activeCell="A1" sqref="A1"/>
    </sheetView>
  </sheetViews>
  <sheetFormatPr defaultColWidth="8.00390625" defaultRowHeight="15" customHeight="1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0" zoomScaleSheetLayoutView="100" workbookViewId="0" topLeftCell="A1">
      <selection activeCell="C15" sqref="C15"/>
    </sheetView>
  </sheetViews>
  <sheetFormatPr defaultColWidth="6.8515625" defaultRowHeight="15" customHeight="1"/>
  <cols>
    <col min="1" max="16384" width="8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0" zoomScaleSheetLayoutView="100" workbookViewId="0" topLeftCell="A25">
      <selection activeCell="G31" sqref="G31"/>
    </sheetView>
  </sheetViews>
  <sheetFormatPr defaultColWidth="6.8515625" defaultRowHeight="15" customHeight="1"/>
  <cols>
    <col min="1" max="16384" width="8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/>
  <cp:lastPrinted>2023-08-25T12:59:01Z</cp:lastPrinted>
  <dcterms:created xsi:type="dcterms:W3CDTF">2006-09-15T21:00:00Z</dcterms:created>
  <dcterms:modified xsi:type="dcterms:W3CDTF">2023-08-31T09:26:15Z</dcterms:modified>
  <cp:category/>
  <cp:version/>
  <cp:contentType/>
  <cp:contentStatus/>
  <cp:revision>307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